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19875" windowHeight="7455"/>
  </bookViews>
  <sheets>
    <sheet name="Plan Gestion 2014" sheetId="1" r:id="rId1"/>
  </sheets>
  <externalReferences>
    <externalReference r:id="rId2"/>
  </externalReferences>
  <definedNames>
    <definedName name="___xlfn_IFERROR">#N/A</definedName>
    <definedName name="__xlfn_IFERROR">NA()</definedName>
    <definedName name="SHARED_FORMULA_10_15_10_15_0">IF(ISERROR(#REF!/#REF!),"",(#REF!/#REF!))</definedName>
    <definedName name="SHARED_FORMULA_10_26_10_26_0">IF(ISERROR(#REF!/#REF!),"",(#REF!/#REF!))</definedName>
    <definedName name="SHARED_FORMULA_10_43_10_43_0">IF(ISERROR(#REF!/#REF!),"",(#REF!/#REF!))</definedName>
    <definedName name="SHARED_FORMULA_12_26_12_26_0">#REF!</definedName>
    <definedName name="SHARED_FORMULA_12_43_12_43_0">#REF!</definedName>
    <definedName name="SHARED_FORMULA_13_15_13_15_0">IF(ISERROR(#REF!/#REF!),"",(#REF!/#REF!))</definedName>
    <definedName name="SHARED_FORMULA_13_26_13_26_0">IF(ISERROR(#REF!/#REF!),"",(#REF!/#REF!))</definedName>
    <definedName name="SHARED_FORMULA_13_43_13_43_0">IF(ISERROR(#REF!/#REF!),"",(#REF!/#REF!))</definedName>
    <definedName name="SHARED_FORMULA_15_26_15_26_0">#REF!</definedName>
    <definedName name="SHARED_FORMULA_15_43_15_43_0">#REF!</definedName>
    <definedName name="SHARED_FORMULA_16_15_16_15_0">IF(ISERROR(#REF!/#REF!),"",(#REF!/#REF!))</definedName>
    <definedName name="SHARED_FORMULA_16_26_16_26_0">IF(ISERROR(#REF!/#REF!),"",(#REF!/#REF!))</definedName>
    <definedName name="SHARED_FORMULA_16_43_16_43_0">IF(ISERROR(#REF!/#REF!),"",(#REF!/#REF!))</definedName>
    <definedName name="SHARED_FORMULA_18_26_18_26_0">#REF!</definedName>
    <definedName name="SHARED_FORMULA_18_43_18_43_0">#REF!</definedName>
    <definedName name="SHARED_FORMULA_19_15_19_15_0">IF(ISERROR(#REF!/#REF!),"",(#REF!/#REF!))</definedName>
    <definedName name="SHARED_FORMULA_19_26_19_26_0">IF(ISERROR(#REF!/#REF!),"",(#REF!/#REF!))</definedName>
    <definedName name="SHARED_FORMULA_19_43_19_43_0">IF(ISERROR(#REF!/#REF!),"",(#REF!/#REF!))</definedName>
    <definedName name="SHARED_FORMULA_20_11_20_11_0">SUM(#REF!,#REF!,#REF!,#REF!)</definedName>
    <definedName name="SHARED_FORMULA_20_17_20_17_0">SUM(#REF!,#REF!,#REF!,#REF!)</definedName>
    <definedName name="SHARED_FORMULA_20_21_20_21_0">SUM(#REF!,#REF!,#REF!,#REF!)</definedName>
    <definedName name="SHARED_FORMULA_20_29_20_29_0">SUM(#REF!,#REF!,#REF!,#REF!)</definedName>
    <definedName name="SHARED_FORMULA_20_46_20_46_0">SUM(#REF!,#REF!,#REF!,#REF!)</definedName>
    <definedName name="SHARED_FORMULA_20_54_20_54_0">SUM(#REF!,#REF!,#REF!,#REF!)</definedName>
    <definedName name="SHARED_FORMULA_20_58_20_58_0">SUM(#REF!,#REF!,#REF!,#REF!)</definedName>
    <definedName name="SHARED_FORMULA_21_29_21_29_0">SUM(#REF!,#REF!,#REF!,#REF!)</definedName>
    <definedName name="SHARED_FORMULA_22_15_22_15_0">IF((IF(ISERROR(#REF!/#REF!),0,(#REF!/#REF!)))&gt;1,1,(IF(ISERROR(#REF!/#REF!),0,(#REF!/#REF!))))</definedName>
    <definedName name="SHARED_FORMULA_22_26_22_26_0">IF((IF(ISERROR(#REF!/#REF!),0,(#REF!/#REF!)))&gt;1,1,(IF(ISERROR(#REF!/#REF!),0,(#REF!/#REF!))))</definedName>
    <definedName name="SHARED_FORMULA_22_43_22_43_0">IF((IF(ISERROR(#REF!/#REF!),0,(#REF!/#REF!)))&gt;1,1,(IF(ISERROR(#REF!/#REF!),0,(#REF!/#REF!))))</definedName>
    <definedName name="SHARED_FORMULA_23_15_23_15_0">#REF!*#REF!</definedName>
    <definedName name="SHARED_FORMULA_23_26_23_26_0">#REF!*#REF!</definedName>
    <definedName name="SHARED_FORMULA_23_43_23_43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15_9_15_0">#REF!</definedName>
    <definedName name="SHARED_FORMULA_9_26_9_26_0">#REF!</definedName>
    <definedName name="SHARED_FORMULA_9_43_9_43_0">#REF!</definedName>
  </definedNames>
  <calcPr calcId="145621"/>
</workbook>
</file>

<file path=xl/calcChain.xml><?xml version="1.0" encoding="utf-8"?>
<calcChain xmlns="http://schemas.openxmlformats.org/spreadsheetml/2006/main">
  <c r="F62" i="1" l="1"/>
  <c r="AQ61" i="1"/>
  <c r="AM61" i="1"/>
  <c r="AI61" i="1"/>
  <c r="AE61" i="1"/>
  <c r="U61" i="1"/>
  <c r="T61" i="1"/>
  <c r="S61" i="1"/>
  <c r="P61" i="1"/>
  <c r="Q61" i="1" s="1"/>
  <c r="M61" i="1"/>
  <c r="N61" i="1" s="1"/>
  <c r="J61" i="1"/>
  <c r="AQ60" i="1"/>
  <c r="AM60" i="1"/>
  <c r="AI60" i="1"/>
  <c r="AE60" i="1"/>
  <c r="U60" i="1"/>
  <c r="S60" i="1"/>
  <c r="T60" i="1" s="1"/>
  <c r="P60" i="1"/>
  <c r="Q60" i="1" s="1"/>
  <c r="N60" i="1"/>
  <c r="M60" i="1"/>
  <c r="J60" i="1"/>
  <c r="V60" i="1" s="1"/>
  <c r="W60" i="1" s="1"/>
  <c r="X60" i="1" s="1"/>
  <c r="AQ59" i="1"/>
  <c r="AM59" i="1"/>
  <c r="AI59" i="1"/>
  <c r="AE59" i="1"/>
  <c r="U59" i="1"/>
  <c r="T59" i="1"/>
  <c r="S59" i="1"/>
  <c r="P59" i="1"/>
  <c r="Q59" i="1" s="1"/>
  <c r="M59" i="1"/>
  <c r="N59" i="1" s="1"/>
  <c r="J59" i="1"/>
  <c r="AQ58" i="1"/>
  <c r="AM58" i="1"/>
  <c r="AI58" i="1"/>
  <c r="AE58" i="1"/>
  <c r="AQ57" i="1"/>
  <c r="AM57" i="1"/>
  <c r="AI57" i="1"/>
  <c r="AE57" i="1"/>
  <c r="U57" i="1"/>
  <c r="S57" i="1"/>
  <c r="T57" i="1" s="1"/>
  <c r="P57" i="1"/>
  <c r="Q57" i="1" s="1"/>
  <c r="N57" i="1"/>
  <c r="M57" i="1"/>
  <c r="J57" i="1"/>
  <c r="V57" i="1" s="1"/>
  <c r="W57" i="1" s="1"/>
  <c r="X57" i="1" s="1"/>
  <c r="AQ56" i="1"/>
  <c r="AM56" i="1"/>
  <c r="AI56" i="1"/>
  <c r="AE56" i="1"/>
  <c r="U56" i="1"/>
  <c r="T56" i="1"/>
  <c r="S56" i="1"/>
  <c r="P56" i="1"/>
  <c r="Q56" i="1" s="1"/>
  <c r="M56" i="1"/>
  <c r="N56" i="1" s="1"/>
  <c r="J56" i="1"/>
  <c r="AQ55" i="1"/>
  <c r="AM55" i="1"/>
  <c r="AI55" i="1"/>
  <c r="AE55" i="1"/>
  <c r="U55" i="1"/>
  <c r="S55" i="1"/>
  <c r="T55" i="1" s="1"/>
  <c r="P55" i="1"/>
  <c r="Q55" i="1" s="1"/>
  <c r="N55" i="1"/>
  <c r="M55" i="1"/>
  <c r="J55" i="1"/>
  <c r="V55" i="1" s="1"/>
  <c r="W55" i="1" s="1"/>
  <c r="X55" i="1" s="1"/>
  <c r="AQ54" i="1"/>
  <c r="AM54" i="1"/>
  <c r="AI54" i="1"/>
  <c r="AE54" i="1"/>
  <c r="V54" i="1"/>
  <c r="AQ53" i="1"/>
  <c r="AM53" i="1"/>
  <c r="AI53" i="1"/>
  <c r="AE53" i="1"/>
  <c r="U53" i="1"/>
  <c r="T53" i="1"/>
  <c r="S53" i="1"/>
  <c r="P53" i="1"/>
  <c r="Q53" i="1" s="1"/>
  <c r="N53" i="1"/>
  <c r="M53" i="1"/>
  <c r="J53" i="1"/>
  <c r="AQ52" i="1"/>
  <c r="AM52" i="1"/>
  <c r="AI52" i="1"/>
  <c r="AE52" i="1"/>
  <c r="U52" i="1"/>
  <c r="T52" i="1"/>
  <c r="S52" i="1"/>
  <c r="P52" i="1"/>
  <c r="Q52" i="1" s="1"/>
  <c r="N52" i="1"/>
  <c r="M52" i="1"/>
  <c r="J52" i="1"/>
  <c r="AQ51" i="1"/>
  <c r="AM51" i="1"/>
  <c r="AI51" i="1"/>
  <c r="AE51" i="1"/>
  <c r="U51" i="1"/>
  <c r="T51" i="1"/>
  <c r="S51" i="1"/>
  <c r="P51" i="1"/>
  <c r="Q51" i="1" s="1"/>
  <c r="N51" i="1"/>
  <c r="M51" i="1"/>
  <c r="J51" i="1"/>
  <c r="AQ50" i="1"/>
  <c r="AM50" i="1"/>
  <c r="AI50" i="1"/>
  <c r="AE50" i="1"/>
  <c r="U50" i="1"/>
  <c r="T50" i="1"/>
  <c r="S50" i="1"/>
  <c r="P50" i="1"/>
  <c r="Q50" i="1" s="1"/>
  <c r="N50" i="1"/>
  <c r="M50" i="1"/>
  <c r="J50" i="1"/>
  <c r="AQ49" i="1"/>
  <c r="AM49" i="1"/>
  <c r="AI49" i="1"/>
  <c r="AE49" i="1"/>
  <c r="U49" i="1"/>
  <c r="T49" i="1"/>
  <c r="S49" i="1"/>
  <c r="P49" i="1"/>
  <c r="Q49" i="1" s="1"/>
  <c r="N49" i="1"/>
  <c r="M49" i="1"/>
  <c r="J49" i="1"/>
  <c r="AQ48" i="1"/>
  <c r="AM48" i="1"/>
  <c r="AI48" i="1"/>
  <c r="AE48" i="1"/>
  <c r="U48" i="1"/>
  <c r="T48" i="1"/>
  <c r="S48" i="1"/>
  <c r="P48" i="1"/>
  <c r="Q48" i="1" s="1"/>
  <c r="N48" i="1"/>
  <c r="M48" i="1"/>
  <c r="J48" i="1"/>
  <c r="AQ47" i="1"/>
  <c r="AM47" i="1"/>
  <c r="AI47" i="1"/>
  <c r="AE47" i="1"/>
  <c r="U47" i="1"/>
  <c r="T47" i="1"/>
  <c r="S47" i="1"/>
  <c r="P47" i="1"/>
  <c r="Q47" i="1" s="1"/>
  <c r="N47" i="1"/>
  <c r="M47" i="1"/>
  <c r="J47" i="1"/>
  <c r="AQ46" i="1"/>
  <c r="AM46" i="1"/>
  <c r="AI46" i="1"/>
  <c r="AE46" i="1"/>
  <c r="U46" i="1"/>
  <c r="T46" i="1"/>
  <c r="S46" i="1"/>
  <c r="P46" i="1"/>
  <c r="Q46" i="1" s="1"/>
  <c r="N46" i="1"/>
  <c r="M46" i="1"/>
  <c r="J46" i="1"/>
  <c r="AQ45" i="1"/>
  <c r="AM45" i="1"/>
  <c r="AI45" i="1"/>
  <c r="U45" i="1"/>
  <c r="T45" i="1"/>
  <c r="S45" i="1"/>
  <c r="P45" i="1"/>
  <c r="Q45" i="1" s="1"/>
  <c r="M45" i="1"/>
  <c r="N45" i="1" s="1"/>
  <c r="J45" i="1"/>
  <c r="AQ44" i="1"/>
  <c r="AM44" i="1"/>
  <c r="AI44" i="1"/>
  <c r="U44" i="1"/>
  <c r="S44" i="1"/>
  <c r="T44" i="1" s="1"/>
  <c r="Q44" i="1"/>
  <c r="P44" i="1"/>
  <c r="M44" i="1"/>
  <c r="N44" i="1" s="1"/>
  <c r="K44" i="1"/>
  <c r="J44" i="1"/>
  <c r="AQ43" i="1"/>
  <c r="AM43" i="1"/>
  <c r="AI43" i="1"/>
  <c r="AE43" i="1"/>
  <c r="AQ42" i="1"/>
  <c r="AM42" i="1"/>
  <c r="AI42" i="1"/>
  <c r="AE42" i="1"/>
  <c r="U42" i="1"/>
  <c r="S42" i="1"/>
  <c r="T42" i="1" s="1"/>
  <c r="Q42" i="1"/>
  <c r="P42" i="1"/>
  <c r="M42" i="1"/>
  <c r="N42" i="1" s="1"/>
  <c r="K42" i="1"/>
  <c r="J42" i="1"/>
  <c r="AQ41" i="1"/>
  <c r="AM41" i="1"/>
  <c r="AI41" i="1"/>
  <c r="AE41" i="1"/>
  <c r="U41" i="1"/>
  <c r="S41" i="1"/>
  <c r="T41" i="1" s="1"/>
  <c r="Q41" i="1"/>
  <c r="P41" i="1"/>
  <c r="M41" i="1"/>
  <c r="N41" i="1" s="1"/>
  <c r="J41" i="1"/>
  <c r="K41" i="1" s="1"/>
  <c r="W41" i="1" s="1"/>
  <c r="X41" i="1" s="1"/>
  <c r="AQ40" i="1"/>
  <c r="AM40" i="1"/>
  <c r="AI40" i="1"/>
  <c r="AE40" i="1"/>
  <c r="U40" i="1"/>
  <c r="S40" i="1"/>
  <c r="T40" i="1" s="1"/>
  <c r="Q40" i="1"/>
  <c r="P40" i="1"/>
  <c r="M40" i="1"/>
  <c r="N40" i="1" s="1"/>
  <c r="J40" i="1"/>
  <c r="V40" i="1" s="1"/>
  <c r="W40" i="1" s="1"/>
  <c r="X40" i="1" s="1"/>
  <c r="AQ39" i="1"/>
  <c r="AM39" i="1"/>
  <c r="AI39" i="1"/>
  <c r="AE39" i="1"/>
  <c r="U39" i="1"/>
  <c r="S39" i="1"/>
  <c r="T39" i="1" s="1"/>
  <c r="Q39" i="1"/>
  <c r="P39" i="1"/>
  <c r="M39" i="1"/>
  <c r="N39" i="1" s="1"/>
  <c r="J39" i="1"/>
  <c r="V39" i="1" s="1"/>
  <c r="W39" i="1" s="1"/>
  <c r="X39" i="1" s="1"/>
  <c r="AQ38" i="1"/>
  <c r="AM38" i="1"/>
  <c r="AE38" i="1"/>
  <c r="U38" i="1"/>
  <c r="T38" i="1"/>
  <c r="S38" i="1"/>
  <c r="P38" i="1"/>
  <c r="Q38" i="1" s="1"/>
  <c r="N38" i="1"/>
  <c r="M38" i="1"/>
  <c r="J38" i="1"/>
  <c r="AQ37" i="1"/>
  <c r="AM37" i="1"/>
  <c r="AI37" i="1"/>
  <c r="AE37" i="1"/>
  <c r="U37" i="1"/>
  <c r="T37" i="1"/>
  <c r="S37" i="1"/>
  <c r="P37" i="1"/>
  <c r="Q37" i="1" s="1"/>
  <c r="N37" i="1"/>
  <c r="M37" i="1"/>
  <c r="J37" i="1"/>
  <c r="AQ36" i="1"/>
  <c r="AM36" i="1"/>
  <c r="AI36" i="1"/>
  <c r="AE36" i="1"/>
  <c r="U36" i="1"/>
  <c r="T36" i="1"/>
  <c r="S36" i="1"/>
  <c r="P36" i="1"/>
  <c r="Q36" i="1" s="1"/>
  <c r="N36" i="1"/>
  <c r="M36" i="1"/>
  <c r="J36" i="1"/>
  <c r="AQ35" i="1"/>
  <c r="AM35" i="1"/>
  <c r="AI35" i="1"/>
  <c r="AE35" i="1"/>
  <c r="U35" i="1"/>
  <c r="T35" i="1"/>
  <c r="S35" i="1"/>
  <c r="P35" i="1"/>
  <c r="Q35" i="1" s="1"/>
  <c r="N35" i="1"/>
  <c r="M35" i="1"/>
  <c r="J35" i="1"/>
  <c r="AQ34" i="1"/>
  <c r="AM34" i="1"/>
  <c r="AI34" i="1"/>
  <c r="AE34" i="1"/>
  <c r="U34" i="1"/>
  <c r="T34" i="1"/>
  <c r="S34" i="1"/>
  <c r="P34" i="1"/>
  <c r="Q34" i="1" s="1"/>
  <c r="N34" i="1"/>
  <c r="M34" i="1"/>
  <c r="J34" i="1"/>
  <c r="AQ33" i="1"/>
  <c r="AM33" i="1"/>
  <c r="AI33" i="1"/>
  <c r="AE33" i="1"/>
  <c r="U33" i="1"/>
  <c r="T33" i="1"/>
  <c r="S33" i="1"/>
  <c r="P33" i="1"/>
  <c r="Q33" i="1" s="1"/>
  <c r="N33" i="1"/>
  <c r="M33" i="1"/>
  <c r="J33" i="1"/>
  <c r="AQ32" i="1"/>
  <c r="AM32" i="1"/>
  <c r="AI32" i="1"/>
  <c r="AE32" i="1"/>
  <c r="U32" i="1"/>
  <c r="T32" i="1"/>
  <c r="S32" i="1"/>
  <c r="P32" i="1"/>
  <c r="Q32" i="1" s="1"/>
  <c r="N32" i="1"/>
  <c r="M32" i="1"/>
  <c r="J32" i="1"/>
  <c r="AQ31" i="1"/>
  <c r="AM31" i="1"/>
  <c r="AI31" i="1"/>
  <c r="AE31" i="1"/>
  <c r="U31" i="1"/>
  <c r="T31" i="1"/>
  <c r="S31" i="1"/>
  <c r="P31" i="1"/>
  <c r="Q31" i="1" s="1"/>
  <c r="N31" i="1"/>
  <c r="M31" i="1"/>
  <c r="J31" i="1"/>
  <c r="AQ30" i="1"/>
  <c r="AM30" i="1"/>
  <c r="AI30" i="1"/>
  <c r="AE30" i="1"/>
  <c r="U30" i="1"/>
  <c r="T30" i="1"/>
  <c r="S30" i="1"/>
  <c r="P30" i="1"/>
  <c r="Q30" i="1" s="1"/>
  <c r="N30" i="1"/>
  <c r="M30" i="1"/>
  <c r="J30" i="1"/>
  <c r="AQ29" i="1"/>
  <c r="AM29" i="1"/>
  <c r="AI29" i="1"/>
  <c r="AE29" i="1"/>
  <c r="U29" i="1"/>
  <c r="T29" i="1"/>
  <c r="S29" i="1"/>
  <c r="P29" i="1"/>
  <c r="Q29" i="1" s="1"/>
  <c r="N29" i="1"/>
  <c r="M29" i="1"/>
  <c r="J29" i="1"/>
  <c r="AQ28" i="1"/>
  <c r="AM28" i="1"/>
  <c r="AI28" i="1"/>
  <c r="AE28" i="1"/>
  <c r="U28" i="1"/>
  <c r="T28" i="1"/>
  <c r="S28" i="1"/>
  <c r="P28" i="1"/>
  <c r="Q28" i="1" s="1"/>
  <c r="N28" i="1"/>
  <c r="M28" i="1"/>
  <c r="J28" i="1"/>
  <c r="AQ27" i="1"/>
  <c r="AM27" i="1"/>
  <c r="AI27" i="1"/>
  <c r="AE27" i="1"/>
  <c r="U27" i="1"/>
  <c r="T27" i="1"/>
  <c r="S27" i="1"/>
  <c r="P27" i="1"/>
  <c r="Q27" i="1" s="1"/>
  <c r="N27" i="1"/>
  <c r="M27" i="1"/>
  <c r="J27" i="1"/>
  <c r="AQ26" i="1"/>
  <c r="AM26" i="1"/>
  <c r="AI26" i="1"/>
  <c r="AE26" i="1"/>
  <c r="AQ25" i="1"/>
  <c r="AM25" i="1"/>
  <c r="AI25" i="1"/>
  <c r="AE25" i="1"/>
  <c r="U25" i="1"/>
  <c r="T25" i="1"/>
  <c r="S25" i="1"/>
  <c r="P25" i="1"/>
  <c r="Q25" i="1" s="1"/>
  <c r="N25" i="1"/>
  <c r="M25" i="1"/>
  <c r="J25" i="1"/>
  <c r="AQ24" i="1"/>
  <c r="AM24" i="1"/>
  <c r="AI24" i="1"/>
  <c r="AE24" i="1"/>
  <c r="U24" i="1"/>
  <c r="T24" i="1"/>
  <c r="S24" i="1"/>
  <c r="P24" i="1"/>
  <c r="Q24" i="1" s="1"/>
  <c r="N24" i="1"/>
  <c r="M24" i="1"/>
  <c r="J24" i="1"/>
  <c r="AQ23" i="1"/>
  <c r="AM23" i="1"/>
  <c r="AI23" i="1"/>
  <c r="AE23" i="1"/>
  <c r="U23" i="1"/>
  <c r="T23" i="1"/>
  <c r="S23" i="1"/>
  <c r="P23" i="1"/>
  <c r="Q23" i="1" s="1"/>
  <c r="N23" i="1"/>
  <c r="M23" i="1"/>
  <c r="J23" i="1"/>
  <c r="AQ22" i="1"/>
  <c r="AM22" i="1"/>
  <c r="AI22" i="1"/>
  <c r="U22" i="1"/>
  <c r="T22" i="1"/>
  <c r="S22" i="1"/>
  <c r="P22" i="1"/>
  <c r="Q22" i="1" s="1"/>
  <c r="M22" i="1"/>
  <c r="N22" i="1" s="1"/>
  <c r="J22" i="1"/>
  <c r="AQ21" i="1"/>
  <c r="AM21" i="1"/>
  <c r="AI21" i="1"/>
  <c r="U21" i="1"/>
  <c r="S21" i="1"/>
  <c r="T21" i="1" s="1"/>
  <c r="Q21" i="1"/>
  <c r="P21" i="1"/>
  <c r="M21" i="1"/>
  <c r="N21" i="1" s="1"/>
  <c r="K21" i="1"/>
  <c r="J21" i="1"/>
  <c r="AR20" i="1"/>
  <c r="AQ20" i="1"/>
  <c r="AM20" i="1"/>
  <c r="AI20" i="1"/>
  <c r="AE20" i="1"/>
  <c r="U20" i="1"/>
  <c r="T20" i="1"/>
  <c r="S20" i="1"/>
  <c r="P20" i="1"/>
  <c r="Q20" i="1" s="1"/>
  <c r="M20" i="1"/>
  <c r="N20" i="1" s="1"/>
  <c r="J20" i="1"/>
  <c r="AR19" i="1"/>
  <c r="AQ19" i="1"/>
  <c r="AM19" i="1"/>
  <c r="AI19" i="1"/>
  <c r="U19" i="1"/>
  <c r="S19" i="1"/>
  <c r="T19" i="1" s="1"/>
  <c r="P19" i="1"/>
  <c r="Q19" i="1" s="1"/>
  <c r="N19" i="1"/>
  <c r="M19" i="1"/>
  <c r="J19" i="1"/>
  <c r="V19" i="1" s="1"/>
  <c r="W19" i="1" s="1"/>
  <c r="X19" i="1" s="1"/>
  <c r="AR18" i="1"/>
  <c r="AQ18" i="1"/>
  <c r="AM18" i="1"/>
  <c r="AI18" i="1"/>
  <c r="U18" i="1"/>
  <c r="T18" i="1"/>
  <c r="S18" i="1"/>
  <c r="P18" i="1"/>
  <c r="Q18" i="1" s="1"/>
  <c r="M18" i="1"/>
  <c r="N18" i="1" s="1"/>
  <c r="J18" i="1"/>
  <c r="AQ17" i="1"/>
  <c r="AM17" i="1"/>
  <c r="AI17" i="1"/>
  <c r="AE17" i="1"/>
  <c r="U17" i="1"/>
  <c r="S17" i="1"/>
  <c r="T17" i="1" s="1"/>
  <c r="P17" i="1"/>
  <c r="Q17" i="1" s="1"/>
  <c r="N17" i="1"/>
  <c r="M17" i="1"/>
  <c r="J17" i="1"/>
  <c r="V17" i="1" s="1"/>
  <c r="W17" i="1" s="1"/>
  <c r="X17" i="1" s="1"/>
  <c r="AQ16" i="1"/>
  <c r="AM16" i="1"/>
  <c r="AI16" i="1"/>
  <c r="AE16" i="1"/>
  <c r="U16" i="1"/>
  <c r="T16" i="1"/>
  <c r="S16" i="1"/>
  <c r="P16" i="1"/>
  <c r="Q16" i="1" s="1"/>
  <c r="M16" i="1"/>
  <c r="N16" i="1" s="1"/>
  <c r="J16" i="1"/>
  <c r="AQ15" i="1"/>
  <c r="AM15" i="1"/>
  <c r="AI15" i="1"/>
  <c r="AE15" i="1"/>
  <c r="U15" i="1"/>
  <c r="AQ14" i="1"/>
  <c r="AM14" i="1"/>
  <c r="AI14" i="1"/>
  <c r="AE14" i="1"/>
  <c r="U14" i="1"/>
  <c r="T14" i="1"/>
  <c r="S14" i="1"/>
  <c r="P14" i="1"/>
  <c r="Q14" i="1" s="1"/>
  <c r="N14" i="1"/>
  <c r="M14" i="1"/>
  <c r="J14" i="1"/>
  <c r="AQ13" i="1"/>
  <c r="AM13" i="1"/>
  <c r="AI13" i="1"/>
  <c r="AE13" i="1"/>
  <c r="U13" i="1"/>
  <c r="T13" i="1"/>
  <c r="S13" i="1"/>
  <c r="P13" i="1"/>
  <c r="Q13" i="1" s="1"/>
  <c r="N13" i="1"/>
  <c r="M13" i="1"/>
  <c r="J13" i="1"/>
  <c r="V13" i="1" s="1"/>
  <c r="W13" i="1" s="1"/>
  <c r="X13" i="1" s="1"/>
  <c r="AQ12" i="1"/>
  <c r="AM12" i="1"/>
  <c r="AI12" i="1"/>
  <c r="AE12" i="1"/>
  <c r="V12" i="1"/>
  <c r="W12" i="1" s="1"/>
  <c r="X12" i="1" s="1"/>
  <c r="U12" i="1"/>
  <c r="T12" i="1"/>
  <c r="S12" i="1"/>
  <c r="Q12" i="1"/>
  <c r="P12" i="1"/>
  <c r="N12" i="1"/>
  <c r="M12" i="1"/>
  <c r="K12" i="1"/>
  <c r="J12" i="1"/>
  <c r="V21" i="1" l="1"/>
  <c r="W21" i="1" s="1"/>
  <c r="X21" i="1" s="1"/>
  <c r="K13" i="1"/>
  <c r="V18" i="1"/>
  <c r="W18" i="1" s="1"/>
  <c r="X18" i="1" s="1"/>
  <c r="V22" i="1"/>
  <c r="W22" i="1" s="1"/>
  <c r="X22" i="1" s="1"/>
  <c r="V23" i="1"/>
  <c r="W23" i="1" s="1"/>
  <c r="X23" i="1" s="1"/>
  <c r="K23" i="1"/>
  <c r="V24" i="1"/>
  <c r="W24" i="1" s="1"/>
  <c r="X24" i="1" s="1"/>
  <c r="K24" i="1"/>
  <c r="V25" i="1"/>
  <c r="W25" i="1" s="1"/>
  <c r="X25" i="1" s="1"/>
  <c r="K25" i="1"/>
  <c r="V27" i="1"/>
  <c r="W27" i="1" s="1"/>
  <c r="X27" i="1" s="1"/>
  <c r="K27" i="1"/>
  <c r="V28" i="1"/>
  <c r="W28" i="1" s="1"/>
  <c r="X28" i="1" s="1"/>
  <c r="K28" i="1"/>
  <c r="V29" i="1"/>
  <c r="W29" i="1" s="1"/>
  <c r="X29" i="1" s="1"/>
  <c r="K29" i="1"/>
  <c r="V30" i="1"/>
  <c r="W30" i="1" s="1"/>
  <c r="X30" i="1" s="1"/>
  <c r="K30" i="1"/>
  <c r="V31" i="1"/>
  <c r="W31" i="1" s="1"/>
  <c r="X31" i="1" s="1"/>
  <c r="K31" i="1"/>
  <c r="V32" i="1"/>
  <c r="W32" i="1" s="1"/>
  <c r="X32" i="1" s="1"/>
  <c r="K32" i="1"/>
  <c r="V33" i="1"/>
  <c r="W33" i="1" s="1"/>
  <c r="X33" i="1" s="1"/>
  <c r="K33" i="1"/>
  <c r="V34" i="1"/>
  <c r="W34" i="1" s="1"/>
  <c r="X34" i="1" s="1"/>
  <c r="K34" i="1"/>
  <c r="V35" i="1"/>
  <c r="W35" i="1" s="1"/>
  <c r="X35" i="1" s="1"/>
  <c r="K35" i="1"/>
  <c r="V36" i="1"/>
  <c r="W36" i="1" s="1"/>
  <c r="X36" i="1" s="1"/>
  <c r="K36" i="1"/>
  <c r="V37" i="1"/>
  <c r="W37" i="1" s="1"/>
  <c r="X37" i="1" s="1"/>
  <c r="K37" i="1"/>
  <c r="V38" i="1"/>
  <c r="W38" i="1" s="1"/>
  <c r="X38" i="1" s="1"/>
  <c r="K38" i="1"/>
  <c r="K39" i="1"/>
  <c r="K40" i="1"/>
  <c r="V45" i="1"/>
  <c r="W45" i="1" s="1"/>
  <c r="X45" i="1" s="1"/>
  <c r="V46" i="1"/>
  <c r="W46" i="1" s="1"/>
  <c r="X46" i="1" s="1"/>
  <c r="K46" i="1"/>
  <c r="V47" i="1"/>
  <c r="W47" i="1" s="1"/>
  <c r="X47" i="1" s="1"/>
  <c r="K47" i="1"/>
  <c r="V48" i="1"/>
  <c r="W48" i="1" s="1"/>
  <c r="X48" i="1" s="1"/>
  <c r="K48" i="1"/>
  <c r="V49" i="1"/>
  <c r="W49" i="1" s="1"/>
  <c r="X49" i="1" s="1"/>
  <c r="K49" i="1"/>
  <c r="V50" i="1"/>
  <c r="W50" i="1" s="1"/>
  <c r="X50" i="1" s="1"/>
  <c r="K50" i="1"/>
  <c r="V51" i="1"/>
  <c r="W51" i="1" s="1"/>
  <c r="X51" i="1" s="1"/>
  <c r="K51" i="1"/>
  <c r="V52" i="1"/>
  <c r="W52" i="1" s="1"/>
  <c r="X52" i="1" s="1"/>
  <c r="K52" i="1"/>
  <c r="V53" i="1"/>
  <c r="W53" i="1" s="1"/>
  <c r="X53" i="1" s="1"/>
  <c r="K53" i="1"/>
  <c r="V59" i="1"/>
  <c r="W59" i="1" s="1"/>
  <c r="X59" i="1" s="1"/>
  <c r="V16" i="1"/>
  <c r="W16" i="1" s="1"/>
  <c r="X16" i="1" s="1"/>
  <c r="V20" i="1"/>
  <c r="W20" i="1" s="1"/>
  <c r="X20" i="1" s="1"/>
  <c r="V42" i="1"/>
  <c r="W42" i="1" s="1"/>
  <c r="X42" i="1" s="1"/>
  <c r="V56" i="1"/>
  <c r="W56" i="1" s="1"/>
  <c r="X56" i="1" s="1"/>
  <c r="V61" i="1"/>
  <c r="W61" i="1" s="1"/>
  <c r="X61" i="1" s="1"/>
  <c r="V14" i="1"/>
  <c r="W14" i="1" s="1"/>
  <c r="X14" i="1" s="1"/>
  <c r="X10" i="1" s="1"/>
  <c r="K14" i="1"/>
  <c r="V44" i="1"/>
  <c r="W44" i="1" s="1"/>
  <c r="X44" i="1" s="1"/>
  <c r="K16" i="1"/>
  <c r="K17" i="1"/>
  <c r="K18" i="1"/>
  <c r="K19" i="1"/>
  <c r="K20" i="1"/>
  <c r="K22" i="1"/>
  <c r="K45" i="1"/>
  <c r="K55" i="1"/>
  <c r="K56" i="1"/>
  <c r="K57" i="1"/>
  <c r="K59" i="1"/>
  <c r="K60" i="1"/>
  <c r="K61" i="1"/>
</calcChain>
</file>

<file path=xl/sharedStrings.xml><?xml version="1.0" encoding="utf-8"?>
<sst xmlns="http://schemas.openxmlformats.org/spreadsheetml/2006/main" count="705" uniqueCount="447">
  <si>
    <t>SECRETARÍA DISTRITAL DE GOBIERNO</t>
  </si>
  <si>
    <t>FORMATO DE FORMULACIÓN Y SEGUIMIENTO DE PLANES DE GESTIÓN</t>
  </si>
  <si>
    <t>VIGENCIA 2014</t>
  </si>
  <si>
    <t>MISIÓN:</t>
  </si>
  <si>
    <t>Somos la entidad cabeza del Sector Gobierno, Seguridad y Convivencia, responsable  de formular, agenciar y evaluar las políticas públicas en materia de derechos humanos, convivencia, seguridad, acceso a la justicia, construcción de ciudadanía, gobernabilidad democrática y el fortalecimiento del desarrollo local, en beneficio de las personas en el Distrito Capital.</t>
  </si>
  <si>
    <t>DEPENDENCIA</t>
  </si>
  <si>
    <t>ALCALDIA LOCAL DE SANTAFE</t>
  </si>
  <si>
    <t>FECHA DE FORMULACION DD/MM/AA</t>
  </si>
  <si>
    <t>RESPONSABLE DEPENDENCIA</t>
  </si>
  <si>
    <t>ALCALDE O ALCALDESA LOCAL</t>
  </si>
  <si>
    <t>OBJETIVO ESTRATÉGICO</t>
  </si>
  <si>
    <t>OBJETIVO DE CALIDAD</t>
  </si>
  <si>
    <t>PROCESO</t>
  </si>
  <si>
    <t>Identificación Meta Especifica</t>
  </si>
  <si>
    <t>META PROCESO</t>
  </si>
  <si>
    <t>POND META</t>
  </si>
  <si>
    <t>ESTRUCTURA DEL INDICADOR</t>
  </si>
  <si>
    <t>Tipo de Anualización</t>
  </si>
  <si>
    <t>CUANTIFICACIÓN DE LA META</t>
  </si>
  <si>
    <t>INDICADOR</t>
  </si>
  <si>
    <t>I</t>
  </si>
  <si>
    <t>II</t>
  </si>
  <si>
    <t>III</t>
  </si>
  <si>
    <t>IV</t>
  </si>
  <si>
    <t>ANUAL</t>
  </si>
  <si>
    <t>Avance Anual Plan de Gestión</t>
  </si>
  <si>
    <t>NOMBRE</t>
  </si>
  <si>
    <t>FÓRMULA</t>
  </si>
  <si>
    <t xml:space="preserve">CATEGORÍA
</t>
  </si>
  <si>
    <t>FUENTE DE INFORMACION</t>
  </si>
  <si>
    <t>OBSERVACIONES</t>
  </si>
  <si>
    <t>Prog</t>
  </si>
  <si>
    <t>Eject</t>
  </si>
  <si>
    <t>% Eject</t>
  </si>
  <si>
    <t>NUMERADOR</t>
  </si>
  <si>
    <t>DENOMINADOR</t>
  </si>
  <si>
    <t>TRIMESTRE I</t>
  </si>
  <si>
    <t>TRIMESTRE II</t>
  </si>
  <si>
    <t>TRIMESTRE III</t>
  </si>
  <si>
    <t>TRIMESTRE IV</t>
  </si>
  <si>
    <t>TIPO DE PROCESOS: ESTRATÉGICOS</t>
  </si>
  <si>
    <t>Programado</t>
  </si>
  <si>
    <t>Ejecutado</t>
  </si>
  <si>
    <t>Análisis de avance</t>
  </si>
  <si>
    <t>Medio de verificación.</t>
  </si>
  <si>
    <t>Mejorar y fortalecer la capacidad institucional en el marco de la modernización de la gestión administrativa que permita el cumplimiento de su que hacer misional</t>
  </si>
  <si>
    <t>GESTIÓN DE COMUNICACIONES</t>
  </si>
  <si>
    <r>
      <t xml:space="preserve">Realizar </t>
    </r>
    <r>
      <rPr>
        <sz val="10"/>
        <color indexed="10"/>
        <rFont val="Arial"/>
        <family val="2"/>
        <charset val="1"/>
      </rPr>
      <t>2</t>
    </r>
    <r>
      <rPr>
        <sz val="10"/>
        <rFont val="Arial"/>
        <family val="2"/>
        <charset val="1"/>
      </rPr>
      <t xml:space="preserve"> campañas comunicativas orientadas a difundir los servicios institucionales y promover el control social. </t>
    </r>
  </si>
  <si>
    <t xml:space="preserve">Cantidad </t>
  </si>
  <si>
    <t>Suma</t>
  </si>
  <si>
    <t>Campañas comunicativas realizadas</t>
  </si>
  <si>
    <t>N° de campañas realizadas</t>
  </si>
  <si>
    <t>N° de campañas programadas</t>
  </si>
  <si>
    <t>Eficacia</t>
  </si>
  <si>
    <t xml:space="preserve">se realizo la campaña en la calle no te eleves cuida tu celular </t>
  </si>
  <si>
    <t xml:space="preserve">piezas de comunicación carpeta prensa </t>
  </si>
  <si>
    <t>Se realizó campaña  de recuperaciópn de parques  "Por una Mejor Visión"</t>
  </si>
  <si>
    <t xml:space="preserve">Piezas de copmunicacion  (volantes, afiches) /Carpeta prensa </t>
  </si>
  <si>
    <r>
      <t xml:space="preserve">Formular </t>
    </r>
    <r>
      <rPr>
        <sz val="10"/>
        <color indexed="10"/>
        <rFont val="Arial"/>
        <family val="2"/>
        <charset val="1"/>
      </rPr>
      <t xml:space="preserve">1 </t>
    </r>
    <r>
      <rPr>
        <sz val="10"/>
        <rFont val="Arial"/>
        <family val="2"/>
        <charset val="1"/>
      </rPr>
      <t>plan de comunicaciones para la generación, acceso y democratización de la información soporte para la toma de decisiones de la entidad. (Nivel Central en el primer trimestre y las localidades en el primer semestre).</t>
    </r>
  </si>
  <si>
    <t>Plan de comunicación formulado para la generación, acceso y democratización de la información</t>
  </si>
  <si>
    <t>N° de planes de comunicación formulados</t>
  </si>
  <si>
    <t>N° planes de comunicación Programados</t>
  </si>
  <si>
    <t xml:space="preserve">se realizo el Plan de Comunicaciones para la Alcaldia Local </t>
  </si>
  <si>
    <t xml:space="preserve">carpeta prensa/Plan de comunicación </t>
  </si>
  <si>
    <r>
      <t xml:space="preserve">Formular </t>
    </r>
    <r>
      <rPr>
        <sz val="10"/>
        <color indexed="10"/>
        <rFont val="Arial"/>
        <family val="2"/>
        <charset val="1"/>
      </rPr>
      <t>6</t>
    </r>
    <r>
      <rPr>
        <sz val="10"/>
        <rFont val="Arial"/>
        <family val="2"/>
        <charset val="1"/>
      </rPr>
      <t xml:space="preserve"> estrategias de comunicación externa  e interna para la entidad.  (3 internas y 3 externas por cada alcaldía local y nivel central).</t>
    </r>
  </si>
  <si>
    <t>Estrategias de comunicación internas y externas formuladas</t>
  </si>
  <si>
    <t>Número de estrategias comunicativas Formuladas</t>
  </si>
  <si>
    <t>Numero de estrategias comunicativas programadas</t>
  </si>
  <si>
    <t xml:space="preserve">Se plantearon 6 estrategias de comunicación (3 externas/ 3 internas) de acuerdo al Plan de Comunicaciones . Están en desarrollo </t>
  </si>
  <si>
    <t xml:space="preserve">carpeta Prensa /Plan de comunicaciones </t>
  </si>
  <si>
    <t>Se desarrollaron 6 estrategias de comunicación (3 externas/ 3 internas) de acuerdo al Plan de Comunicaciones</t>
  </si>
  <si>
    <t xml:space="preserve">Carpeta Prensa </t>
  </si>
  <si>
    <t>TIPO DE PROCESOS DE APOYO</t>
  </si>
  <si>
    <t>GESTIÓN Y ADQUISICIÓN DE RECURSOS (LOCAL)</t>
  </si>
  <si>
    <r>
      <t>Registrar</t>
    </r>
    <r>
      <rPr>
        <sz val="10"/>
        <color indexed="16"/>
        <rFont val="Arial"/>
        <family val="2"/>
        <charset val="1"/>
      </rPr>
      <t xml:space="preserve"> </t>
    </r>
    <r>
      <rPr>
        <sz val="10"/>
        <color indexed="10"/>
        <rFont val="Arial"/>
        <family val="2"/>
        <charset val="1"/>
      </rPr>
      <t>1</t>
    </r>
    <r>
      <rPr>
        <sz val="10"/>
        <color indexed="8"/>
        <rFont val="Arial"/>
        <family val="2"/>
        <charset val="1"/>
      </rPr>
      <t xml:space="preserve"> plan de compras  y contratación aprobado, en los aplicativos vigentes (sivicof, paginas web de alcaldía local, secop, contratación a la vista) antes del primer trimestre</t>
    </r>
  </si>
  <si>
    <t>Plan de compras y contratación registrado en los aplicativos(sivicof, paginas web de alcaldía local, secop, contratación a la vista)</t>
  </si>
  <si>
    <t xml:space="preserve">N. de planes de compras y contratación registrados en los aplicativos antes del primer trimestre </t>
  </si>
  <si>
    <t>N. de planes de compras  y contratación aprobados</t>
  </si>
  <si>
    <t>Documento registrado en los aplicativos (sivicof, paginas web de alcaldía local, secop, contratación a la vista)</t>
  </si>
  <si>
    <r>
      <t>Plan de compras se debe registrar en los aplicativos antes del primer trimestre</t>
    </r>
    <r>
      <rPr>
        <sz val="12"/>
        <color indexed="8"/>
        <rFont val="Times New Roman"/>
        <family val="1"/>
      </rPr>
      <t>.</t>
    </r>
  </si>
  <si>
    <t>SE ELABORO PLAN DE COMPRAS Y SE PUBLICO EN LA PAGINA WEB.</t>
  </si>
  <si>
    <t>PAGINA WEB</t>
  </si>
  <si>
    <r>
      <t xml:space="preserve">Registrar el </t>
    </r>
    <r>
      <rPr>
        <sz val="10"/>
        <color indexed="10"/>
        <rFont val="Arial"/>
        <family val="2"/>
        <charset val="1"/>
      </rPr>
      <t>100%</t>
    </r>
    <r>
      <rPr>
        <sz val="10"/>
        <color indexed="8"/>
        <rFont val="Arial"/>
        <family val="2"/>
        <charset val="1"/>
      </rPr>
      <t xml:space="preserve"> de las modificaciones del plan de compras y contratación en los aplicativos vigentes, dentro de los 15 días calendario siguientes a su aprobación</t>
    </r>
  </si>
  <si>
    <t>Porcentaje</t>
  </si>
  <si>
    <t>Constante</t>
  </si>
  <si>
    <t xml:space="preserve">Modificaciones registradas del plan de compras y contratación en los aplicativos vigentes, dentro de los 15 días calendario siguientes a su aprobación </t>
  </si>
  <si>
    <t>N. de modificaciones registradas dentro de los 15 días calendario</t>
  </si>
  <si>
    <t xml:space="preserve">N. de modificaciones aprobadas en comité de contratación
</t>
  </si>
  <si>
    <t xml:space="preserve">Documento modificado en los aplicativos vigentes
</t>
  </si>
  <si>
    <t>NO SE REALIZARON MODIFICACIONES</t>
  </si>
  <si>
    <t>SIN MODIFICACIONES</t>
  </si>
  <si>
    <t>NO TUVO MODIFICACIONES</t>
  </si>
  <si>
    <t>EL PLAN DE COMPRAS NO TUVO MODIFICACIONES</t>
  </si>
  <si>
    <t>NO SE PRESENTAN MODIFICIONES PORQUE LO QUE SE APROBÓ QUEDÓ EN FIRME Y DURANTE EL TRIMESTRE NO SE TOCÓ ESTE TEMA</t>
  </si>
  <si>
    <t>Se modifico el plan de Compras correpsondiente y se publico en el SECOP</t>
  </si>
  <si>
    <t>SECOP</t>
  </si>
  <si>
    <r>
      <t xml:space="preserve">Comprometer el </t>
    </r>
    <r>
      <rPr>
        <sz val="10"/>
        <color indexed="10"/>
        <rFont val="Arial"/>
        <family val="2"/>
        <charset val="1"/>
      </rPr>
      <t>97%</t>
    </r>
    <r>
      <rPr>
        <sz val="10"/>
        <color indexed="8"/>
        <rFont val="Arial"/>
        <family val="2"/>
        <charset val="1"/>
      </rPr>
      <t xml:space="preserve"> del presupuesto asignado a la vigencia</t>
    </r>
  </si>
  <si>
    <t>Presupuesto asignado a la vigencia comprometido</t>
  </si>
  <si>
    <t>Valor del presupuesto comprometido</t>
  </si>
  <si>
    <t>Valor del presupuesto asignado a la vigencia</t>
  </si>
  <si>
    <t>PREDIS</t>
  </si>
  <si>
    <t>El avance se ha dado según lo programado. El valor del presupuesto comprometido es de $2196877050 y el valor del presupuesto asignado es de $17291023000</t>
  </si>
  <si>
    <t>INFORME PREDIS</t>
  </si>
  <si>
    <t>se esta cumpliendo plan de ejecución. El valor del presupuesto comprometido es de 3.181.741.341 y el presupuesto asignado en la vigencia es de $17.291.023.000</t>
  </si>
  <si>
    <t>Informe Predis</t>
  </si>
  <si>
    <t>Se esta cumpliendo plan de ejecución. El valor del presupuesto comprometido es de 8.023.639.620 y el presupuesto asignado en la vigencia es de $17.291.023.000</t>
  </si>
  <si>
    <t>Comprometido 19802377465 de un total de 852089402</t>
  </si>
  <si>
    <t>Girar el 60% del presupuesto asignado a la vigencia</t>
  </si>
  <si>
    <t>Presupuesto asignado a la vigencia girado</t>
  </si>
  <si>
    <t>Valor del presupuesto girado</t>
  </si>
  <si>
    <t>Valor del presupuesto asignado</t>
  </si>
  <si>
    <t>El avance se ha dado según lo programado. El valor del presupuesto girado es de $302961012 y el valor del presupuesto asignado es de 17.291.023.000.</t>
  </si>
  <si>
    <t>Los giros han sido afectados por la aplicación de la Ley de Garantás El valor del presupuesto girado es de $385119155 y el valor del presupuesto asignado es de 17.291.023.000.</t>
  </si>
  <si>
    <t>El avance se ha dado según lo programado. El valor del presupuesto girado es de $821.066.827 y el valor del presupuesto asignado es de 17.291.023.000.</t>
  </si>
  <si>
    <t>En este trimestre se ajusta el  presupuesto por  excedentes financieros en 2.511.354.465 para un total de 19.802.367.465. El valor girado en el trimestre fue de 6,175,267,958</t>
  </si>
  <si>
    <t>Girar el 30% de las Obligaciones por Pagar de las vigencias anteriores (2013- atrás)</t>
  </si>
  <si>
    <t>Obligaciones por Pagar giradas de las vigencias anteriores (2013- atrás)</t>
  </si>
  <si>
    <t>Valor de las obligaciones por pagar giradas</t>
  </si>
  <si>
    <t>Valor de las obligaciones por pagar</t>
  </si>
  <si>
    <t>valor oxp es de 19,405,874,449 y el valor girado 1.902.548.071</t>
  </si>
  <si>
    <t>valor oxp es de 15,877,229,933 y el valor girado 4.417.060.473</t>
  </si>
  <si>
    <t>valor oxp es de 19,405,874,449 y el valor girado 4.866.430.028</t>
  </si>
  <si>
    <t>total pagado a 31 de dic 2014 3176192518 de un total de 15877229933</t>
  </si>
  <si>
    <r>
      <t xml:space="preserve">Cumplir el </t>
    </r>
    <r>
      <rPr>
        <sz val="10"/>
        <color indexed="10"/>
        <rFont val="Arial"/>
        <family val="2"/>
        <charset val="1"/>
      </rPr>
      <t>97%</t>
    </r>
    <r>
      <rPr>
        <sz val="10"/>
        <color indexed="8"/>
        <rFont val="Arial"/>
        <family val="2"/>
        <charset val="1"/>
      </rPr>
      <t xml:space="preserve"> del PAC mensualmente</t>
    </r>
  </si>
  <si>
    <t xml:space="preserve">
Programación Anual de Caja (PAC) cumplido mensualmente</t>
  </si>
  <si>
    <t>Valor girado</t>
  </si>
  <si>
    <t xml:space="preserve">Valor programado
</t>
  </si>
  <si>
    <t>SE HA DADO SEGUN LA PROGRAMACIÓN. EL VALOR DEL PAC PROGRAMADO ES DE 2,159,175,116 Y EL PAC GIRADO NES DE 2,157,082,746</t>
  </si>
  <si>
    <t>SE HA DADO SEGUN LA PROGRAMACIÓN. EL VALOR DEL PAC PROGRAMADO ES DE 4,239,389,827 Y EL PAC GIRADO ES DE 3,637,246,460</t>
  </si>
  <si>
    <t>SE HA DADO SEGUN LA PROGRAMACIÓN. EL VALOR DEL PAC PROGRAMADO ES DE 8.627.012.336 Y EL PAC GIRADO MES DE  8.627.012.336</t>
  </si>
  <si>
    <r>
      <t xml:space="preserve">Implementar el </t>
    </r>
    <r>
      <rPr>
        <sz val="10"/>
        <color indexed="10"/>
        <rFont val="Arial"/>
        <family val="2"/>
        <charset val="1"/>
      </rPr>
      <t>100%</t>
    </r>
    <r>
      <rPr>
        <sz val="10"/>
        <color indexed="8"/>
        <rFont val="Arial"/>
        <family val="2"/>
        <charset val="1"/>
      </rPr>
      <t xml:space="preserve"> de la  estrategia para evitar la perdida y/o deterioro de los bienes y documentos de la Alcaldía Local de acuerdo a la directiva 003 del 2013</t>
    </r>
  </si>
  <si>
    <t>Estrategia implementada para evitar la perdida y/o deterioro de los bienes y documentos de la Alcaldía Local</t>
  </si>
  <si>
    <t>N. de acciones implementadas en la estrategia</t>
  </si>
  <si>
    <t>N. de acciones programadas en el plan de acción de la estrategia</t>
  </si>
  <si>
    <t>Cada alcaldía desarrolla las estrategias.
Cumplimiento de la directiva 003 del año 2013</t>
  </si>
  <si>
    <t>LA INFORMACION SE OBTUVO MEDIANTE COMUNICACIONES DE LAS PERSONAS ENCARGADAS DE LOS ELEMENTOS SOBRE LA PERDIDA Y HURTO DE ESTOS ELEMENTOS. SE PRESENTARON 2 HURTOS: UN TELEVISOR DE 42” ENTREGADO A LA JAC LOS LACHES Y UNA VIDEO CAMARA ENTREGADA AL AREA DE COMUNICACIONES DE LA ALCALDIA LOCAL. EN AMBOS CASOS SE COLOCARON LAS DENUNCIAS PERTINENTES Y SE DIO AVISO A LA OFICINA DE ASUNTOS DISCIPLINARIOS DE LA SECRETARIA DE GOBIERNO, A TODOS LOS ENTES DE CONTROL Y A LA FISCALIA.</t>
  </si>
  <si>
    <t>CARPETA DE HURTOS Y PERDIDA DE ELEMENTOS</t>
  </si>
  <si>
    <t>EN ESTE TRIMESTRE NO SE HAN PRESENTADO HURTOS Y/O PÉRDIDAS DE BIENES Y DOCUMENTOS</t>
  </si>
  <si>
    <t>EN ESTE TRIMESTRE NO SE HAN PRESENTADO HURTOS Y/O PÉRDIDAS DE BIENES Y DOCUMENTOS.. POR ERROR SE PRESENTÓ 100% DE EJECUCIÓN EN EL PRIMER TRIMESTRE, PERO EN REALIDAD SE MOSTRABA AVANCE DEL 100% DEL 25% PROGRAMADO</t>
  </si>
  <si>
    <r>
      <t xml:space="preserve">Garantizar que el </t>
    </r>
    <r>
      <rPr>
        <sz val="10"/>
        <color indexed="10"/>
        <rFont val="Arial"/>
        <family val="2"/>
        <charset val="1"/>
      </rPr>
      <t>100%</t>
    </r>
    <r>
      <rPr>
        <sz val="10"/>
        <color indexed="8"/>
        <rFont val="Arial"/>
        <family val="2"/>
        <charset val="1"/>
      </rPr>
      <t xml:space="preserve"> de los saldos de las cuentas contables registradas en el aplicativo LIMAY coincidan con lo reportado trimestralmente a Secretaria de Hacienda
</t>
    </r>
  </si>
  <si>
    <t xml:space="preserve"> Saldos de las cuentas contables  registrados en el aplicativo LIMAY que coincidan con lo reportado trimestralmente a Secretaria de Hacienda </t>
  </si>
  <si>
    <t>N. de cuentas reportadas en LIMAY y en Hacienda que coincidan</t>
  </si>
  <si>
    <t>N. total de cuentas contables reportadas trimestralmente en Hacienda</t>
  </si>
  <si>
    <t>Para el numerador aplicativo SI CAPITAL,LIMAY y para el denominador reportes de hacienda</t>
  </si>
  <si>
    <r>
      <t xml:space="preserve">No se maneja linea base en esta meta para el cargue en el SIPSE
</t>
    </r>
    <r>
      <rPr>
        <sz val="10"/>
        <color indexed="8"/>
        <rFont val="Arial"/>
        <family val="2"/>
      </rPr>
      <t xml:space="preserve">El reporte en el aplicativo SIPSE se realizara con la información obtenida de Hacienda el dia 16 del mes siguiente al terminar la vigencia </t>
    </r>
  </si>
  <si>
    <t>SE GARANTIZA QUE LOS SALDOS REPORTADOS A LA SHD SON SOPORTADOS POR LO REPORTADO EN EL MODULO LIMAY</t>
  </si>
  <si>
    <t>CONCILIACIONES Y MEMORANDO DE ENVIO DE LA INFORMACION</t>
  </si>
  <si>
    <r>
      <t>Conciliar el</t>
    </r>
    <r>
      <rPr>
        <sz val="10"/>
        <color indexed="10"/>
        <rFont val="Arial"/>
        <family val="2"/>
        <charset val="1"/>
      </rPr>
      <t xml:space="preserve"> 100%</t>
    </r>
    <r>
      <rPr>
        <sz val="10"/>
        <color indexed="8"/>
        <rFont val="Arial"/>
        <family val="2"/>
        <charset val="1"/>
      </rPr>
      <t xml:space="preserve"> saldos de las cuentas de cierre a nivel de almacén e inventarios con los saldos en el aplicativo LIMAY</t>
    </r>
  </si>
  <si>
    <t xml:space="preserve"> Saldos de las cuentas de cierre conciliados a nivel de almacén e inventarios con los saldos en el aplicativo LIMAY</t>
  </si>
  <si>
    <t>N. de cuentas reportadas en SAE Y SAI</t>
  </si>
  <si>
    <t>N. total de cuentas contabilizadas en LIMAY</t>
  </si>
  <si>
    <t>Para el numerador Aplicativo SAE Y SAI y para el denominador  aplicativo LIMAY</t>
  </si>
  <si>
    <r>
      <t xml:space="preserve">No se maneja linea base en esta meta para el cargue en el SIPSE
</t>
    </r>
    <r>
      <rPr>
        <sz val="10"/>
        <color indexed="8"/>
        <rFont val="Arial"/>
        <family val="2"/>
      </rPr>
      <t xml:space="preserve">El reporte en el aplicativo SIPSE se realizara con la información obtenida el dia 16 del mes siguiente al terminar la vigencia </t>
    </r>
  </si>
  <si>
    <t>EL 100% DE LOS SALDOS DE ALMACEN SON CONCILIADOS MENSUALMENTE CON LOS REFLEJADOS EN EL MODULO LIMAY</t>
  </si>
  <si>
    <t>REPORTES DEL SISTEMA Y FORMATO DE CONCILIACION</t>
  </si>
  <si>
    <t>8,10</t>
  </si>
  <si>
    <r>
      <t xml:space="preserve">Registrar el </t>
    </r>
    <r>
      <rPr>
        <sz val="10"/>
        <color indexed="10"/>
        <rFont val="Arial"/>
        <family val="2"/>
        <charset val="1"/>
      </rPr>
      <t>100%</t>
    </r>
    <r>
      <rPr>
        <sz val="10"/>
        <color indexed="8"/>
        <rFont val="Arial"/>
        <family val="2"/>
        <charset val="1"/>
      </rPr>
      <t xml:space="preserve"> de los contratos en el  sistema SISCO
</t>
    </r>
  </si>
  <si>
    <t>contratos registrados en el sistema SISCO</t>
  </si>
  <si>
    <t>N. de contratos registrados en SISCO</t>
  </si>
  <si>
    <t>N. de contratos reportados a Contraloría</t>
  </si>
  <si>
    <t>Aplicativo SISCO para el numerador y para el denominador contratos reportados en Contraloría</t>
  </si>
  <si>
    <t>Esta meta se programa y se reporta en el 4to trimestre para su ejecución
Para su cargue en el aplicativo SIPSE  el dia 16 del mes siguiente terminada  la vigencia</t>
  </si>
  <si>
    <t>Se encuentran registrados 142 Estudios previos de los contratos reportados a la Contraloria con corte a 30 de Noviembre de 2014</t>
  </si>
  <si>
    <t>SISCO</t>
  </si>
  <si>
    <t>TIPO DE PROCESOS MISIONALES</t>
  </si>
  <si>
    <t>Fortalecer la gobernabilidad local en materia policiva y administrativa, mediante acciones de prevención, inspección, vigilancia y control</t>
  </si>
  <si>
    <t>GESTIÓN NORMATIVA Y JURÍDICA LOCAL</t>
  </si>
  <si>
    <r>
      <t xml:space="preserve">
Actualizar </t>
    </r>
    <r>
      <rPr>
        <sz val="10"/>
        <color indexed="10"/>
        <rFont val="Arial"/>
        <family val="2"/>
        <charset val="1"/>
      </rPr>
      <t>100%</t>
    </r>
    <r>
      <rPr>
        <sz val="10"/>
        <color indexed="8"/>
        <rFont val="Arial"/>
        <family val="2"/>
        <charset val="1"/>
      </rPr>
      <t xml:space="preserve"> de los expedientes (ACTIVOS) anteriores a 2001 en el aplicativo SI ACTUA</t>
    </r>
  </si>
  <si>
    <t xml:space="preserve">
Expedientes anteriores a 2001 actualizados en el aplicativo SI ACTUA</t>
  </si>
  <si>
    <t>N. de expedientes actualizados en el aplicativo SI ACTUA</t>
  </si>
  <si>
    <t>N. de expedientes inventariados físicamente</t>
  </si>
  <si>
    <t>Aplicativo SI ACTUA</t>
  </si>
  <si>
    <r>
      <t>RESPONSABLES</t>
    </r>
    <r>
      <rPr>
        <sz val="10"/>
        <color indexed="8"/>
        <rFont val="Arial"/>
        <family val="2"/>
        <charset val="1"/>
      </rPr>
      <t>: Alcaldías locales, Coordinación Normativa y Jurídica, SDG, Subsecretaria de Asuntos Locales, Dirección de Apoyo a Localidades. 
Aun no se incluiría el escaneo de los expedientes
El plazo máximo para la ejecución de la meta es en el 2do trimestre</t>
    </r>
  </si>
  <si>
    <t>EN ESTABLECIMIENTOS DE COMERCIO SE TIENE COMO BASE 7, EN ESPACIO PUBLICO 4 Y EN  LA ASESORIA DE OBRAS SE TIENE 12 PARA UN TOTAL 23 ACTUACIONES ADMINISTRATIVAS LAS CUALES SE ENCUENTRAN  REGISTRADAS EN EL APLICATIVO SI ACTUA,  CUMPLIENDO EL 100% CON LA META  Y SOBREPASANDO LO PROGRAMADO; ES POR LO CUAL SE ACLARA QUE SE CUMPLIO EN EL SEGUNDO TRIMESTRE EL CUAL NO FUE PROGRAMADO.</t>
  </si>
  <si>
    <t>APLICATIVO SI ACTUA</t>
  </si>
  <si>
    <t>NO SE REPORTA INFORMACION POR CUANTO SE CUMPLIO LA META</t>
  </si>
  <si>
    <r>
      <t xml:space="preserve">Actualizar </t>
    </r>
    <r>
      <rPr>
        <sz val="10"/>
        <color indexed="10"/>
        <rFont val="Arial"/>
        <family val="2"/>
        <charset val="1"/>
      </rPr>
      <t>100%</t>
    </r>
    <r>
      <rPr>
        <sz val="10"/>
        <color indexed="8"/>
        <rFont val="Arial"/>
        <family val="2"/>
        <charset val="1"/>
      </rPr>
      <t xml:space="preserve"> de los expedientes (ACTIVOS) desde el 2001 hasta 2013 en el aplicativo SI ACTUA</t>
    </r>
  </si>
  <si>
    <r>
      <t xml:space="preserve">
</t>
    </r>
    <r>
      <rPr>
        <sz val="10"/>
        <color indexed="8"/>
        <rFont val="Arial"/>
        <family val="2"/>
        <charset val="1"/>
      </rPr>
      <t>Expedientes actualizados de la vigencia 2001 hasta 2013  en el aplicativo SI ACTUA</t>
    </r>
  </si>
  <si>
    <r>
      <t>RESPONSABLES</t>
    </r>
    <r>
      <rPr>
        <sz val="10"/>
        <color indexed="8"/>
        <rFont val="Arial"/>
        <family val="2"/>
        <charset val="1"/>
      </rPr>
      <t>: Alcaldías locales, Coordinación Normativa y Jurídica, SDG, Subsecretaria de Asuntos Locales, Dirección de Apoyo a Localidades. 
Aun no se incluiría el escaneo de los expedientes</t>
    </r>
  </si>
  <si>
    <t>EN ESTABLECIMIENTOS DE COMERCIO SE TIENE COMO BASE 218, EN ESPACIO PUBLICO 110 Y EN  LA ASESORIA DE OBRAS SE TIENE  299 PARA UN TOTAL 627 ACTUACIONES ADMINISTRATIVAS LAS CUALES SE ENCUENTRAN  REGISTRADAS EN EL APLICATIVO SI ACTUA ESPACIO PUBLICO Y ESTABLECIMIENTO DE COMERCIO Y QUEDANDO PENDIENTE 17  ACTUACIONES ADMINISTRATIVAS POR LA ASESORIA DE OBRAS PARA INGRESAR AL APLICATIVO PARA CUMPLIR EL 100%.</t>
  </si>
  <si>
    <t>APLICATIVO  SI ACTUA.</t>
  </si>
  <si>
    <t>EN ESTABLECIMIENTOS DE COMERCIO SE TIENE COMO BASE 218, EN ESPACIO PUBLICO 110 Y EN  LA ASESORIA DE OBRAS SE TIENE  299 PARA UN TOTAL 627 ACTUACIONES ADMINISTRATIVAS LAS CUALES SE ENCUENTRAN  REGISTRADAS EN EL APLICATIVO SI ACTUA ESPACIO PUBLICO Y ESTABLECIMIENTO DE COMERCIO Y ASESORIA DE OBRAS PARA UN TOTAL DEL 100%.</t>
  </si>
  <si>
    <t>NO SE REPORTA INFORMACION POR CUANTO YA SE CUMPLIO LA META EL 100% EN EL SEGUNDO TRIMESTRE</t>
  </si>
  <si>
    <r>
      <t>Actualizar</t>
    </r>
    <r>
      <rPr>
        <sz val="10"/>
        <color indexed="10"/>
        <rFont val="Arial"/>
        <family val="2"/>
        <charset val="1"/>
      </rPr>
      <t xml:space="preserve"> 100 %</t>
    </r>
    <r>
      <rPr>
        <sz val="10"/>
        <color indexed="8"/>
        <rFont val="Arial"/>
        <family val="2"/>
        <charset val="1"/>
      </rPr>
      <t xml:space="preserve"> de los expedientes (ACTIVOS) abiertos en el 2014  en el aplicativo SI ACTUA</t>
    </r>
  </si>
  <si>
    <t xml:space="preserve">Expedientes abiertos en el 2014 actualizados en el aplicativo SI ACTUA </t>
  </si>
  <si>
    <t>N. de expedientes abiertos durante los trimestres del 2014</t>
  </si>
  <si>
    <t xml:space="preserve"> EN ESTABLECIMIENTOS DE COMERICIO SE INICIO 1 ACTUACION ADMINISTRATIVA, 2 EN LA ASESORIA DE OBRAS Y EN ESPACIO PUBLICO 2 LAS CUALES SE ENCUENTRAN REGISTRADAS EN EL APLICATIVO SI ACTUA.</t>
  </si>
  <si>
    <t xml:space="preserve"> EN ESTE TRIMESTRE SE APERTURARON EN ESTABLECIMIENTOS DE COMERICIO SE INICIO 6 ACTUACIONES ADMINISTRATIVAS, 9 EN LA ASESORIA DE OBRAS Y EN ESPACIO PUBLICO 0, PARA UN TOTAL 15 LAS CUALES SE ENCUENTRAN REGISTRADAS EN EL APLICATIVO SI ACTUA.</t>
  </si>
  <si>
    <t xml:space="preserve"> EN ESTE TRIMESTRE SE APERTURARON EN ESTABLECIMIENTOS DE COMERICIO 5 ACTUACIONES ADMINISTRATIVAS, 14 EN LA ASESORIA DE OBRAS Y EN ESPACIO PUBLICO 0, PARA UN TOTAL 19  LAS CUALES SE ENCUENTRAN REGISTRADAS EN EL APLICATIVO SI ACTUA.</t>
  </si>
  <si>
    <t xml:space="preserve"> EN ESTE TRIMESTRE SE APERTURARON EN ESTABLECIMIENTOS DE COMERICIO 5 ACTUACIONES ADMINISTRATIVAS, 0 EN LA ASESORIA DE OBRAS Y EN ESPACIO PUBLICO 0, PARA UN TOTAL 5  LAS CUALES SE ENCUENTRAN REGISTRADAS EN EL APLICATIVO SI ACTUA.</t>
  </si>
  <si>
    <r>
      <t>Fallar el</t>
    </r>
    <r>
      <rPr>
        <sz val="10"/>
        <color indexed="12"/>
        <rFont val="Arial"/>
        <family val="2"/>
        <charset val="1"/>
      </rPr>
      <t xml:space="preserve"> 70% </t>
    </r>
    <r>
      <rPr>
        <sz val="10"/>
        <color indexed="8"/>
        <rFont val="Arial"/>
        <family val="2"/>
        <charset val="1"/>
      </rPr>
      <t>de las actuaciones administrativas en primera instancia en materia de  obras y urbanismo, establecimientos de comercio y espacio publico del 2001 y años anteriores, de conformidad con lo establecido legalmente con base en la labor de impulso procesal.</t>
    </r>
  </si>
  <si>
    <r>
      <t xml:space="preserve">Actuaciones administrativas en obras y urbanismo, establecimientos de </t>
    </r>
    <r>
      <rPr>
        <sz val="10"/>
        <rFont val="Arial"/>
        <family val="2"/>
        <charset val="1"/>
      </rPr>
      <t xml:space="preserve">comercio y espacio publico, del 2001 y años anteriores, falladas de conformidad con lo establecido legalmente con base en la labor de impulso procesal </t>
    </r>
  </si>
  <si>
    <t>N. de expedientes sustanciados y fallados</t>
  </si>
  <si>
    <t>N. de expedientes reportados físicamente</t>
  </si>
  <si>
    <t xml:space="preserve">Inventario físico llevado a cabo durante le mes de diciembre de 2013    </t>
  </si>
  <si>
    <r>
      <t>RESPONSABLES</t>
    </r>
    <r>
      <rPr>
        <sz val="10"/>
        <color indexed="8"/>
        <rFont val="Arial"/>
        <family val="2"/>
        <charset val="1"/>
      </rPr>
      <t xml:space="preserve">: Alcaldías locales, Coordinación Normativa y Jurídica, SDG, Subsecretaria de Asuntos Locales, Dirección de Apoyo a Localidades. 
</t>
    </r>
  </si>
  <si>
    <t xml:space="preserve">SE ENCUENTRA UNA SOLA ACTUACION ADMINISTRATIVA PARA DECISION E FONDO DE PRIMERA VEZ LA CUAL SE ENCUENTRA PARA FALLO.ASESORIA JURIDICA </t>
  </si>
  <si>
    <t>CARPETA DE RESOLUCIONES ASESORIA JURIDICA Y EN LA ACTUACION ADMINISTRATIVA</t>
  </si>
  <si>
    <t>DE LAS ACTUACIONES ADMINSITARTIVAS DEL AÑO 2001 Y AÑOS ANTERIORES  SE TIENEN REPORTADO FISICAMENTE 19 A.A.,DE LOS CUALES EN LA ASESORIA DE OBRAS SE TIENE SUSTANCIADOS Y FALLADOS 15 A.A., EN ESPACIO PUBLICO SE TOMA EL REGISTRO DE 3 ACTUACIONES SUSTANCIADOS Y FALLADAS DEL APLICATIVO SI ACTUA Y ESTABLECIMIENTO DE COMERCIO 1 LA CUAL SE ENCUENTRA PENDIENTE PARA FALLO DE PRIMERA VEZ (UN TOTAL DE 18)</t>
  </si>
  <si>
    <t>DE LAS ACTUACIONES ADMINSITARTIVAS DEL AÑO 2001 Y AÑOS ANTERIORES  SE TIENEN REPORTADO FISICAMENTE 19 A.A.,DE LOS CUALES EN LA ASESORIA DE OBRAS SE TIENE SUSTANCIADOS Y FALLADOS 15 A.A., EN ESPACIO PUBLICO SE TOMA EL REGISTRO DE 3 ACTUACIONES SUSTANCIADOS Y FALLADAS DEL APLICATIVO SI ACTUA Y ESTABLECIMIENTO DE COMERCIO 1 LA CUAL SE FALLO EL 08 DE SEPTIEMBRE DE 2014(UN TOTAL DE 19). CUMPLIENDO LA META 100%. EN LOS TRIMESTRES ANTERIORES NO SE REPORTO EJECUCION POR CUANTO NO HUBO FALLOS.</t>
  </si>
  <si>
    <r>
      <t xml:space="preserve">Fallar el </t>
    </r>
    <r>
      <rPr>
        <sz val="10"/>
        <color indexed="12"/>
        <rFont val="Arial"/>
        <family val="2"/>
        <charset val="1"/>
      </rPr>
      <t>50%</t>
    </r>
    <r>
      <rPr>
        <sz val="10"/>
        <rFont val="Arial"/>
        <family val="2"/>
        <charset val="1"/>
      </rPr>
      <t xml:space="preserve"> de las actuaciones administrativas en primera instancia en materia de obras y urbanismo, aperturadas entre el 2002 y el 2010, de conformidad con lo establecido legalmente con base en la labor de impulso procesal.</t>
    </r>
  </si>
  <si>
    <t>Actuaciones administrativas en obras y urbanismo, aperturadas entre el 2002 y el 2010 falladas, de conformidad con lo establecido legalmente con base en la labor de impulso procesal.</t>
  </si>
  <si>
    <t>N. de expedientes sustanciados y fallados de fondo en primera instancia en materia de obras y urbanismo</t>
  </si>
  <si>
    <r>
      <t xml:space="preserve">N. </t>
    </r>
    <r>
      <rPr>
        <sz val="10"/>
        <rFont val="Arial"/>
        <family val="2"/>
        <charset val="1"/>
      </rPr>
      <t xml:space="preserve">de expedientes reportados físicamente
</t>
    </r>
  </si>
  <si>
    <r>
      <t>RESPONSABLES</t>
    </r>
    <r>
      <rPr>
        <sz val="10"/>
        <color indexed="8"/>
        <rFont val="Arial"/>
        <family val="2"/>
        <charset val="1"/>
      </rPr>
      <t>: Alcaldías locales, Coordinación Normativa y Jurídica, SDG, Subsecretaria de Asuntos Locales, Dirección de Apoyo a Localidades.
Fuente de información inventario físico llevado a cabo durante le mes de diciembre de 2013</t>
    </r>
    <r>
      <rPr>
        <sz val="10"/>
        <color indexed="9"/>
        <rFont val="Calibri"/>
        <family val="1"/>
        <charset val="1"/>
      </rPr>
      <t xml:space="preserve"> el escaneo de los expedientes</t>
    </r>
  </si>
  <si>
    <t>SE ENCUENTRA 2 ACTUACIONES EN LA ASESORIA DE OBRAS DE LA CUAL 1 SE FALLO EN EL TRIMESTRE EQUIVALENTE AL 50%.</t>
  </si>
  <si>
    <t>APLICATIVO SI ACTUA Y CARPETA DE RESOLUCIONES.</t>
  </si>
  <si>
    <t>SE ENCUENTRA CON RESOLUCION DE FALLO SIN FIRMA DEL ALCALDE</t>
  </si>
  <si>
    <t>SE FALLO LA ACTUACION ADMINISTRATIVA CUMPLIENDO LA META EL 100%</t>
  </si>
  <si>
    <r>
      <t xml:space="preserve">Fallar el </t>
    </r>
    <r>
      <rPr>
        <sz val="10"/>
        <color indexed="12"/>
        <rFont val="Arial"/>
        <family val="2"/>
        <charset val="1"/>
      </rPr>
      <t>50%</t>
    </r>
    <r>
      <rPr>
        <sz val="10"/>
        <rFont val="Arial"/>
        <family val="2"/>
        <charset val="1"/>
      </rPr>
      <t xml:space="preserve"> de las actuaciones administrativas en primera instancia en materia de establecimientos de comercio, aperturadas entre el 2002 y el 2010, de conformidad con lo establecido legalmente con base en la labor de impulso procesal.</t>
    </r>
  </si>
  <si>
    <t>Actuaciones administrativas en establecimientos de comercio aperturadas entre el 2002 y el 2010 falladas, de conformidad con lo establecido legalmente con base en la labor de impulso procesal.</t>
  </si>
  <si>
    <t>N. de expedientes sustanciados y fallados de fondo en primera instancia en materia de establecimientos de comercio</t>
  </si>
  <si>
    <t>SE TIENEN 33 ACTUACIONES ADMINISTRATIVAS Y TENIDENDO EN CUENTA QUE LA META SOLICITA FALLAR EL 50% DE ESTAS LAS CUALES EQUIVALEN A 16 ACTUACIONES DE ESTAS SE FALLARON 3 EQUIVALENTES AL 9%.</t>
  </si>
  <si>
    <t>SE TIENEN 33 ACTUACIONES ADMINISTRATIVAS Y TENIENDO EN CUENTA QUE LA META SOLICITA FALLAR EL 50% DE ESTAS LAS CUALES EQUIVALEN A 16 ACTUACIONES DE ESTAS SE FALLARON 4 EQUIVALENTES AL 25%</t>
  </si>
  <si>
    <t>SE TIENEN 33 ACTUACIONES ADMINISTRATIVAS Y TENIDENDO EN CUENTA QUE LA META SOLICITA FALLAR EL 50% DE ESTAS LAS CUALES EQUIVALEN A 16 ACTUACIONES DE ESTAS SE FALLARON 10 EQUIVALENTES AL 63%</t>
  </si>
  <si>
    <r>
      <t xml:space="preserve">Fallar el </t>
    </r>
    <r>
      <rPr>
        <sz val="10"/>
        <color indexed="12"/>
        <rFont val="Arial"/>
        <family val="2"/>
        <charset val="1"/>
      </rPr>
      <t>50%</t>
    </r>
    <r>
      <rPr>
        <sz val="10"/>
        <rFont val="Arial"/>
        <family val="2"/>
        <charset val="1"/>
      </rPr>
      <t xml:space="preserve"> de las actuaciones administrativas en primera instancia en materia de espacio público, aperturadas entre el 2002 y el 2010, de conformidad con lo establecido legalmente con base en la labor de impulso procesal.</t>
    </r>
  </si>
  <si>
    <t>Actuaciones administrativas en espacio público aperturadas entre el 2002 y el 2010 falladas, de conformidad con lo establecido legalmente con base en la labor de impulso procesal.</t>
  </si>
  <si>
    <t>N. de expedientes sustanciados y fallados de fondo en primera instancia en materia de espacio público</t>
  </si>
  <si>
    <t>SE VERIFICA EN EL APLICATIVO SI ACTUA QUE EXISTEN 70 ACTUACIONES ADMINSITARTIVAS ESPACIO PUBLICO Y DE ACUERDO A LA META SE DEBE FALLAR EL 50% ES DECIR 35 ACTUACIONES ADMINISTRATIVAS. PARA EL PRESENTE TRIMESTRE SE FALLARON 11 ACTUACIONES EQUIVALENTE AL 16%</t>
  </si>
  <si>
    <t>APLICATIVO SI ACTUA.</t>
  </si>
  <si>
    <t>SE VERIFICA EN EL APLICATIVO SI ACTUA QUE EXISTEN 70 ACTUACIONES ADMINSITARTIVAS ESPACIO PUBLICO Y DE ACUERDO A LA META SE DEBE FALLAR EL 50% ES DECIR 35 ACTUACIONES ADMINISTRATIVAS. PARA EL PRESENTE TRIMESTRE SE FALLARON 2 ACTUACIONES EQUIVALENTE AL 6%</t>
  </si>
  <si>
    <t xml:space="preserve">NO HUBO FALLOS EN PRIMERA INSTANCIA </t>
  </si>
  <si>
    <r>
      <t>Impulsar el</t>
    </r>
    <r>
      <rPr>
        <sz val="10"/>
        <color indexed="12"/>
        <rFont val="Arial"/>
        <family val="2"/>
        <charset val="1"/>
      </rPr>
      <t xml:space="preserve"> 80%</t>
    </r>
    <r>
      <rPr>
        <sz val="10"/>
        <rFont val="Arial"/>
        <family val="2"/>
        <charset val="1"/>
      </rPr>
      <t xml:space="preserve"> de las actuaciones administrativas en obras y urbanismo, establecimientos de comercio y espacio publico, aperturadas entre el 2011 y el 2013</t>
    </r>
  </si>
  <si>
    <t>Actuaciones administrativas en obras y urbanismo, establecimientos de comercio y espacio publico, aperturadas entre el 2011 y el 2013 impulsadas</t>
  </si>
  <si>
    <t>N. de expedientes sustanciados( impulsados)</t>
  </si>
  <si>
    <r>
      <t xml:space="preserve">Inventario físico llevado a cabo durante le mes de diciembre de 2013   </t>
    </r>
    <r>
      <rPr>
        <sz val="10"/>
        <color indexed="9"/>
        <rFont val="Calibri"/>
        <family val="1"/>
        <charset val="1"/>
      </rPr>
      <t xml:space="preserve"> de los </t>
    </r>
    <r>
      <rPr>
        <sz val="10"/>
        <color indexed="8"/>
        <rFont val="Arial"/>
        <family val="2"/>
        <charset val="1"/>
      </rPr>
      <t xml:space="preserve"> </t>
    </r>
    <r>
      <rPr>
        <sz val="10"/>
        <color indexed="9"/>
        <rFont val="Calibri"/>
        <family val="1"/>
        <charset val="1"/>
      </rPr>
      <t>a el escaneo</t>
    </r>
  </si>
  <si>
    <r>
      <t>RESPONSABLES</t>
    </r>
    <r>
      <rPr>
        <sz val="10"/>
        <color indexed="8"/>
        <rFont val="Arial"/>
        <family val="2"/>
        <charset val="1"/>
      </rPr>
      <t xml:space="preserve">: Alcaldías locales, Coordinación Normativa y Jurídica, SDG, Subsecretaria de Asuntos Locales, Dirección de Apoyo a Localidades. </t>
    </r>
  </si>
  <si>
    <t xml:space="preserve">SE TIENE COMO BASE  284 ACTUACIONES ADMINISTRATIVAS (ESTABLECIMIENTOS DE COMERCIO 144, ESPACIO PUBLICO 45 Y ASESORIA DE OBRAS 95) DE LOS CUALES SE IMPULSARON 124 (ESTABLECIMIENTOS DE COMERCIO 55, ESPACIO PUBLICO 45 Y ASESORIA DE OBRAS 24). SE VERIFICO EN EL APLICATIVO SI ACTUA LOS MOVIMIENTOS REGISTRADOS A LAS ACTUACIONES ADMINISTRATIVAS DE LOS AÑOS 2011 AL 2013 DE LAS DIFERENTES DEPENDENCIAS. EN EL CASO DE ESTABLECIMIENTO DE COMERCIO SE VERIFICO QUE EL REPORTE QUE MUESTRA EL APLICATIVO SI ACTUA NO ES REAL YA QUE EL PALICATIVO NO MUESTRA TODAS LA ACTUACIONES QUE SE IMPULSARON. </t>
  </si>
  <si>
    <t xml:space="preserve">APLICATIVO SI ACTUA </t>
  </si>
  <si>
    <t xml:space="preserve">SE TIENE COMO BASE  284 ACTUACIONES ADMINISTRATIVAS (ESTABLECIMIENTOS DE COMERCIO 144, ESPACIO PUBLICO 45 Y ASESORIA DE OBRAS 95) DE LOS CUALES SE IMPULSARON 117 (ESTABLECIMIENTOS DE COMERCIO 38, ESPACIO PUBLICO 42 Y ASESORIA DE OBRAS 37). SE VERIFICO EN EL APLICATIVO SI ACTUA LOS MOVIMIENTOS REGISTRADOS A LAS ACTUACIONES ADMINISTRATIVAS DE LOS AÑOS 2011 AL 2013 DE LAS DIFERENTES DEPENDENCIAS. EN EL CASO DE ESTABLECIMIENTO DE COMERCIO SE VERIFICO QUE EL REPORTE QUE MUESTRA EL APLICATIVO SI ACTUA NO ES REAL YA QUE EL APLICATIVO NO MUESTRA TODAS LA ACTUACIONES QUE SE IMPULSARON. </t>
  </si>
  <si>
    <t>SE TIENE COMO BASE  284 ACTUACIONES ADMINISTRATIVAS (ESTABLECIMIENTOS DE COMERCIO 144, ESPACIO PUBLICO 45 Y ASESORIA DE OBRAS 95) DE LOS CUALES SE IMPULSARON 115  (ESTABLECIMIENTOS DE COMERCIO 55 , ESPACIO PUBLICO NO SE REPORTA INFORMACION  Y ASESORIA DE OBRAS 60).EL AVANCE DE EJECUCION DE OBTIENE DEL TOTAL DE LAS ACTUACIONES IMPULSADAS EN EL TRIMESTRE (115/284)</t>
  </si>
  <si>
    <t>SE TIENE COMO BASE  284 ACTUACIONES ADMINISTRATIVAS (ESTABLECIMIENTOS DE COMERCIO 144, ESPACIO PUBLICO 45 Y ASESORIA DE OBRAS 95) DE LOS CUALES SE IMPULSARON 98 ACTUACIONES DE LA SIGUIENTE MANERA:  DE ESTABLECIMIENTOS DE COMERCIO 63, ESPACIO PUBLICO 18 Y DE OBRAS 17</t>
  </si>
  <si>
    <r>
      <t xml:space="preserve">Realizar </t>
    </r>
    <r>
      <rPr>
        <sz val="10"/>
        <color indexed="10"/>
        <rFont val="Arial"/>
        <family val="2"/>
        <charset val="1"/>
      </rPr>
      <t>10</t>
    </r>
    <r>
      <rPr>
        <sz val="10"/>
        <rFont val="Arial"/>
        <family val="2"/>
        <charset val="1"/>
      </rPr>
      <t xml:space="preserve"> actividades de prevención de infracciones en obras y urbanismo establecimientos de comercio y espacio publico</t>
    </r>
  </si>
  <si>
    <t>Cantidad</t>
  </si>
  <si>
    <t xml:space="preserve">Actividades de prevención de infracciones en obras y urbanismo establecimientos de comercio y espacio publico realizadas
</t>
  </si>
  <si>
    <t xml:space="preserve">N. de actividades de prevención realizadas </t>
  </si>
  <si>
    <t>N. de actividades de prevención programadas</t>
  </si>
  <si>
    <r>
      <t>RESPONSABLES</t>
    </r>
    <r>
      <rPr>
        <sz val="10"/>
        <color indexed="8"/>
        <rFont val="Arial"/>
        <family val="2"/>
        <charset val="1"/>
      </rPr>
      <t>: Alcaldías locales, Coordinación Normativa y Jurídica, SDG, Subsecretaria de Asuntos Locales, Dirección de Apoyo a Localidades, Secretaria General</t>
    </r>
  </si>
  <si>
    <t xml:space="preserve">SE REALIZO  1 SENSIBILIZACION DEL  REGIMEN DE OBRAS Y URBANISMO. </t>
  </si>
  <si>
    <t xml:space="preserve"> CARPETA DE ACTAS</t>
  </si>
  <si>
    <t>SE REALIZO  1 SENSIBILIZACION DEL  REGIMEN DE OBRAS Y URBANISMO. NO SE CUMPLIO CON LA META POR CUANTO LA ASESORIA JURIDICA NO REALIZO JORNADA DE SENSIBILIZACION DE ESTABLECIMIENTOS DE COMERCIO Y ESPACIO PUBLICO.</t>
  </si>
  <si>
    <t>SE REALIZO  1 SENSIBILIZACION DEL  REGIMEN DE OBRAS Y URBANISMO Y UNA EN ESTABLECIMIENTO DE COMERCIO SOBRE NORMAS DE TARIFAS DE PARQUEADEROS.</t>
  </si>
  <si>
    <t xml:space="preserve">SE REPORTA INFORMACION DE ESPACIO PUBLICO EL CUATRO TRIMESTRE Y NO DE LOS TRIMESTRES ANTERIORES. </t>
  </si>
  <si>
    <t>14,10</t>
  </si>
  <si>
    <r>
      <t>Realizar</t>
    </r>
    <r>
      <rPr>
        <sz val="10"/>
        <color indexed="12"/>
        <rFont val="Arial"/>
        <family val="2"/>
        <charset val="1"/>
      </rPr>
      <t xml:space="preserve"> 40 </t>
    </r>
    <r>
      <rPr>
        <sz val="10"/>
        <rFont val="Arial"/>
        <family val="2"/>
        <charset val="1"/>
      </rPr>
      <t>operativos de control de infracciones en establecimientos de comercio</t>
    </r>
  </si>
  <si>
    <t>Operativos de control de infracciones, en establecimientos de comercio realizados</t>
  </si>
  <si>
    <t>N. de operativos de control en establecimientos de comercio realizados</t>
  </si>
  <si>
    <t>N. de operativos de control programados</t>
  </si>
  <si>
    <r>
      <t>RESPONSABLES</t>
    </r>
    <r>
      <rPr>
        <sz val="10"/>
        <color indexed="8"/>
        <rFont val="Arial"/>
        <family val="2"/>
        <charset val="1"/>
      </rPr>
      <t xml:space="preserve">: Alcaldías locales, Coordinación Normativa y Jurídica, SDG, Subsecretaria de Asuntos Locales, Dirección de Apoyo a Localidades, Secretaria General
</t>
    </r>
    <r>
      <rPr>
        <sz val="10"/>
        <color indexed="9"/>
        <rFont val="Calibri"/>
        <family val="1"/>
        <charset val="1"/>
      </rPr>
      <t xml:space="preserve">de los </t>
    </r>
    <r>
      <rPr>
        <sz val="10"/>
        <color indexed="8"/>
        <rFont val="Arial"/>
        <family val="2"/>
        <charset val="1"/>
      </rPr>
      <t xml:space="preserve"> </t>
    </r>
    <r>
      <rPr>
        <sz val="10"/>
        <color indexed="9"/>
        <rFont val="Calibri"/>
        <family val="1"/>
        <charset val="1"/>
      </rPr>
      <t>a el escaneo de los</t>
    </r>
  </si>
  <si>
    <t xml:space="preserve"> SE REALIZO 1 A LAS CIGARRERIAS Y LICORERIAS DEL SECTOR DE LA CARRERA 8 ENTRE CALLES 19 A  LA 23. TAMBIEN A DISTRIBUIDORAS DE PESCADOS EN LA CALLE 20 ENTRE CARRERAS 8 Y 9, EN EL SECTOR DE LA CALLE 19 ENTRE CARRERA 7 A LA 6 A ESTABLECIMIENTO DE CONSUMO DE LICOR DENTRO DEL ESTABLECMIENTO, CONTROL A ESTABLECIMIENTOS CON ACTIVIDAD DE VIDEOS X EN EL SECTOR DE LA CARRERA 10 A LA 13 CON CALLE 22 Y SE REALIZO UN OPERATIVO ADICIONAL DE MANERA INTERINSTITUCIONAL CON EL HOSPITAL CENTRO ORIENTE POR SOLICITUD DEL CITADO HOSPITAL. </t>
  </si>
  <si>
    <t xml:space="preserve"> CARPETA DE ACTAS DE OPERATIVOSESTABLECIMIENTOS DE COMERCIO.</t>
  </si>
  <si>
    <t xml:space="preserve"> SE REALIZO 1 EN EL CENTRO COMERCIAL PROCOIL CONTROL A BARES, 1 INQUILINATOS Y/O RESIDENCIAS BARRIO ALAMEDA, 1 INQUILINATOS Y/O RESIDENCIAS BARRIO CAPUCHINA, 1 COMIDAS RAPIDAS AV CALLE 19, 1 CONTROL BARES BARRIO LAS NIEVES, 1 CACHARRERIAS SAN VICTORINO, 1 CENTRO DE ACOPIO RECICLADORAS BARRIO ALAMEDA, 1 DORMITORIOS PAGA DIARIO HABITANTE DE CALLE BARRIO ALAMEDA Y1 PESCADERIAS CARRERA 4 CALLE 19. FALTARON TRES OPERATIVOS POR REALIZAR POR LAS SIGUIENTES RAZONES: SE SUSPENDIO EL OPERATIVO PROGRAMADO PARA EL DIA 25 DE ABRIL DE 2014, YA QUE LA POLICIA NO HIZO PRESENCIA PARA EL ACOMPAÑAMIENTO Y SANIDAD RECIBIO LA SOLICITUD SOBRE EL TIEMPO Y NO SE PUDO PROGRAMAR EL ACOMPAÑAMIENTO, SE CANCELO OPERATIVO PARA MAYO 30 DE 2014 CONTRO WISKERIAS YA QUE NO SE CONTO CON EL APOYO DE LA POLICIA, SE CANCELA EL OPERATIVO PARA 05 DE JUNIO DE 2014 YA QUE NO HIZO PRESENCIA PARA ACOMPAÑAMIENTO LA POLICIA, HOSPITAL Y PERSONRIA LOCAL.</t>
  </si>
  <si>
    <t xml:space="preserve"> SE TENIAN PROGRAMADOS 14  OPERATIVOS DE LOS CUALES  SE REALIZARON 1 OPERATIVO EN DISTRICUIDORAS DE LICORES, 3 EN MADRUGON DE SAN VICTORINO, 1 EN VIDEO JUEGOS . 1 PARQUEADEROS PUBLICOS, 2 BARES, 1 VIDEOS X, 2 OPERATIVOS DE CONTROL A CIGARRERIAS Y DULCERIAS PREVIA A LA FIETAS DE HALLOWEN (CONTROL CALIDAD DULCES) Y 3 CANCELADOS POR NO CONTAR CON PERSONERIA LOCAL Y SE POR CALIDAD DOMESTICA .</t>
  </si>
  <si>
    <t>SE REALIZARON 4 OPERATIVOS DE CONTROL ESTABLECIMIENTOS DE COMERCIO, LOS CUALES FUERON EN EL SECTOR DE SAN VICTORINO 2 DE CONTROL A PRODUCTOS DE JUGUETERIA POR TEMPORADA DECEMBRINA, 1 EN DIFERENTES SECTORES DE LA LOCALIDAD DE CONTROL A RESTAURANTES, BARES Y PARQUEADEROS Y 1 EN EL SECTOR DE LA CALLE 19 ENTRE CARRERAS 4 Y 7 DE CONTROLES A BARES EN HORARIOS NOCTURNOS VERIFICANDOSE LICOR.  NO SE REALIZARON OPERATIVOS DURANTE PARTE DEL MES DE OCTUBRE Y NOVIEMBRE, YA QUE NO HABIA ASESOR JURIDICO, YA QUE LA TITULAR SE PENSIONO.  SE REALIZARAN DEL 18 AL 23 4 OPERATIVOS: 2 CONTROL JUGUETERIA, 1 CONTROL LICORES DISTRIBUIDORAS, 1 TIENDA VENTA Y CONSUMO LICOR BARRIO SAN BERNARDO</t>
  </si>
  <si>
    <t>14,11</t>
  </si>
  <si>
    <t>Realizar 24 operativos de control de infracciones en obras y urbanismo</t>
  </si>
  <si>
    <t>Operativos de control de infracciones, en obras y urbanismo realizados</t>
  </si>
  <si>
    <t>N. de operativos de control de obras y urbanismo realizados</t>
  </si>
  <si>
    <t xml:space="preserve">SE SOBREPASO LA META POR CUANTO SE TIENE ESTABLECIDO EN EL PLAN DE MEJORAMIENTO DE CERROS ORIENTALES OPERATIVOS DE CONTROL MEMSUALES A LO POLIGONOS DE CERROS ORIENTALES YA SEAN RURALES O URBANOS. </t>
  </si>
  <si>
    <t>CARPETA DE OPERATIVOS</t>
  </si>
  <si>
    <t xml:space="preserve"> SE TENIAN PROGRAMADOS 6 DE LOS CUALES SE REALIZARON 12 SOBREPASO LA META POR CUANTO SE TIENE ESTABLECIDO EN EL PLAN DE MEJORAMIENTO DE CERROS ORIENTALES OPERATIVOS DE CONTROL MEMSUALES A LO POLIGONOS DE CERROS ORIENTALES YA SEAN RURALES O URBANOS. </t>
  </si>
  <si>
    <t>14,12</t>
  </si>
  <si>
    <t>Realizar 108 operativos de control de infracciones en espacio público</t>
  </si>
  <si>
    <t>Operativos de control de infracciones, en espacio público realizados</t>
  </si>
  <si>
    <t>N. de operativos de control de espacio público realizados</t>
  </si>
  <si>
    <t>SE SOBREPASA LA META POR INTECIFICACION EN OPERATIVOS LOS FINES DE SEMANA EL SECTOR DE MONSERRATE Y CACHIVACHEROS DE LA CARRERA 7 ENTRE CALLE 21 A 26.</t>
  </si>
  <si>
    <t xml:space="preserve"> CARPETA DE OPERATIVOS DE ESPACIO PUBLICO</t>
  </si>
  <si>
    <t>SE SOBREPASA LA META POR INTECIFICACION EN OPERATIVOS LOS FINES DE SEMANA EL SECTORDE MONSERRATE Y CACHIVACHEROS DE LA CARRERA 7 ENTRE CALLE 21 A 26.</t>
  </si>
  <si>
    <t xml:space="preserve"> SE TENIAN PROGRAMADOS 27 OPERATIVOS DE ESPACIO PUBLICO DE LOS CUALES SE REALIZARON 20 EN  LA CARRERA 7 ENTRE JIMENEZ Y CALLE 34, CALLE 19 ENTRE CARRERA 3 Y 10MA, CALLES 16 Y 17 ENTRE K10 Y K5, , AV. JIMENEZ ENTRE K3 Y K 8 Y FINES DE SEMANA EN LAS CALLES 22,23 Y 24 ENTRE K 3 Y K8 Y CARRERA 7MA ENTRE JIMENEZ Y CALLE 26.</t>
  </si>
  <si>
    <t>SE REALIZARON 24 OPERATIVOS EN LOS SECTORES CARRERA 7, PARUQ DE LA MARIPOSA, SAN VICTORINO Y MONSERRATE.</t>
  </si>
  <si>
    <r>
      <t xml:space="preserve">Impulsar el </t>
    </r>
    <r>
      <rPr>
        <sz val="10"/>
        <color indexed="10"/>
        <rFont val="Arial"/>
        <family val="2"/>
        <charset val="1"/>
      </rPr>
      <t>100%</t>
    </r>
    <r>
      <rPr>
        <sz val="10"/>
        <rFont val="Arial"/>
        <family val="2"/>
        <charset val="1"/>
      </rPr>
      <t xml:space="preserve"> de las acciones policivas en términos procesales( querellas, contravenciones de la vigencia 2014)
</t>
    </r>
  </si>
  <si>
    <t>Acciones policivas en términos procesales(querellas, contravenciones de la vigencia 2014) impulsadas</t>
  </si>
  <si>
    <t>N. de querellas y contravenciones con impulso procesal</t>
  </si>
  <si>
    <t>N. de querellas y contravenciones recibidas en el trimestre</t>
  </si>
  <si>
    <t>SE CUMPLIO CON LA META TODOS LOS EXPEDIENTES RECIBIDOS EN EL 2014 SE LES DIO IMPULSO PROCESAL (avocar conocimiento, citacion a las partes, señalar fecha para practica de diligencia, etc.) En la Secretaria General e Inspecciones de Policia se tramitaron 843 querella sy contravenciones y a todos se les hizo seguimiento a traves del APLICATIVO SI ACTUA.</t>
  </si>
  <si>
    <t xml:space="preserve">APLICATIVO SI ACTUA Y EXPEDIENTES </t>
  </si>
  <si>
    <t xml:space="preserve">DURANTE EL TRIMESTRE SE RECIBIERON 142 QUERELLAS CIVILES Y CONTRAVENCIONALES  Y A TODAS SE LES DIO EL IMPULSO PROCESAL. DURANTE LA VIGENCIA DEL 2014 SE HAN RECIBIDO 290 QUERELLAS CIVILES Y CONTRAVENCIONALES A LAS QUE IGUALMENTE SE LES HA DADO EL IMPULSO PROCESAL EN LO CONCERNIENTE A LOS SIGUIENTES ASPECTOS.(Se avocó conocimiento, inadmitir,rechazar, fijar fecha para diligencia ocular, emitir fallo, archivo por desistimiento, ratificacion o descargos). </t>
  </si>
  <si>
    <t>APLICATIVO SI-ACTUA, EXPEDIENTES.</t>
  </si>
  <si>
    <t>Ante las Inspecciones de Policía se tramitan actualmente 149 querellas y contravenciones y a todas se les ha hecho seguimiento a través del APLICATIVO SI ACTUA A PESAR DE HABER FUNCIONADO DE MANERA INTERMITENTE EL APLICATIVO SI ACTUA SE DIO MOVIMIENTO A TODAS LAS QUERELLAS Y CONTRAVENCIONES QUE SE TRAMITAN EN LAS INSPECCIONES DE POLICIA  (avocar conocimiento, citación a las partes, señalar fecha para practica de diligencia, etc.)</t>
  </si>
  <si>
    <r>
      <t>A LA FECHA ANTE LAS INSPECCIONES SE TRAMITAN</t>
    </r>
    <r>
      <rPr>
        <sz val="10"/>
        <color indexed="10"/>
        <rFont val="Arial"/>
        <family val="2"/>
        <charset val="1"/>
      </rPr>
      <t xml:space="preserve"> </t>
    </r>
    <r>
      <rPr>
        <sz val="11"/>
        <color theme="1"/>
        <rFont val="Calibri"/>
        <family val="2"/>
        <scheme val="minor"/>
      </rPr>
      <t>117 EXPEDIENTES ENTRE QUERELLAS Y CONTRAVENCIONES Y A TODAS SE HA DADO MOVIMIENTO EN EL APLICATVO SI ACTUA (avocar o rechazar el conocimiento, fijar fecha, resolver recursos, notificaciones, contestar solicitudes, etc)</t>
    </r>
  </si>
  <si>
    <t>14,14</t>
  </si>
  <si>
    <r>
      <t xml:space="preserve">Emitir 40 </t>
    </r>
    <r>
      <rPr>
        <sz val="10"/>
        <color indexed="12"/>
        <rFont val="Arial"/>
        <family val="2"/>
        <charset val="1"/>
      </rPr>
      <t>%</t>
    </r>
    <r>
      <rPr>
        <sz val="10"/>
        <rFont val="Arial"/>
        <family val="2"/>
        <charset val="1"/>
      </rPr>
      <t xml:space="preserve"> de las decisiones que pongan fin al proceso</t>
    </r>
  </si>
  <si>
    <t>Decisiones emitidas que pongan fin al proceso</t>
  </si>
  <si>
    <t>N. de decisiones emitidas que pongan fin al proceso</t>
  </si>
  <si>
    <t>Inventario de querellas y contravenciones al 31 de diciembre del 2013</t>
  </si>
  <si>
    <r>
      <t>Decisi</t>
    </r>
    <r>
      <rPr>
        <sz val="10"/>
        <rFont val="Arial"/>
        <family val="2"/>
        <charset val="1"/>
      </rPr>
      <t xml:space="preserve">ón se refiere a prescripción, desistimiento, conciliación, caducidad, fallo.
</t>
    </r>
  </si>
  <si>
    <t>SUMADO A LOS 716 EXPEDIENTES DEL 2013, EN EL PRIMER TRIMESTRE SE RECIBIERON 127.  SE FALLARON 110 INVESTIGACIONES. SE SOBREPASO LO PROGRAMADO POR CUANTO EN EL TRABAJO COMUNITARIO SE EVACUARON QUERELLAS Y CONTRAVENCIONES DEMOSTRANDO QUE LOS ACTORES NO ESTABAN INTERESADOS EN EL TRAMITE D ELA DENUNCIA.</t>
  </si>
  <si>
    <t xml:space="preserve"> APLICATIVO SI ACTUA Y EXPEDIENTES  </t>
  </si>
  <si>
    <t xml:space="preserve">INVENTARIO CORTE 31DE DICIEMBRE DEL 2013. QUERELLAS CIVILES Y CONTRAVENCIONALES 716. EN EL SEGUNDO TRIMESTRE SE RECIBIERON 142. SE TERMINARON 94. SE CUMPLIO CON LA META. </t>
  </si>
  <si>
    <t>DURANTE EL TRIMESTRE SE RECIBIERON 169 QUERELLAS CIVILES Y CONTRAVENCIONALES Y SE FALLARON EN LAS INSPECCIONES 3A Y 3D 102 EXPEDIENTES, QUE PORCENTUALMENTE EQUIVALEN AL 60%</t>
  </si>
  <si>
    <t xml:space="preserve">APLICATIVO SI ACTUA Y QUERELLAS </t>
  </si>
  <si>
    <r>
      <t xml:space="preserve">SE RECIBIERON </t>
    </r>
    <r>
      <rPr>
        <sz val="10"/>
        <color indexed="10"/>
        <rFont val="Arial"/>
        <family val="2"/>
      </rPr>
      <t>124</t>
    </r>
    <r>
      <rPr>
        <sz val="10"/>
        <rFont val="Arial"/>
        <family val="2"/>
        <charset val="1"/>
      </rPr>
      <t xml:space="preserve"> EXPEDIENTES ENTRE QUERELLAS Y CONTRAVENCIONES Y SE FALLARON POR PARTE DE LAS 3 INSPECCIONES NOVENTA (90) INVESTIGACIONES.</t>
    </r>
  </si>
  <si>
    <t>CADA EXPEDIENTE, CARPETA DE FALLOS EN CADA INSPECCION Y APLICACTIVO SI ACTUA</t>
  </si>
  <si>
    <t>Lograr en 15  días la realización de la audiencia de conciliación, Secretaría General de las Inspecciones de Policía o Corregidores.</t>
  </si>
  <si>
    <r>
      <t>Promedio de días para la  realizaci</t>
    </r>
    <r>
      <rPr>
        <sz val="10"/>
        <rFont val="Arial"/>
        <family val="2"/>
        <charset val="1"/>
      </rPr>
      <t>ón de audiencias de conciliación</t>
    </r>
  </si>
  <si>
    <r>
      <t>Sumatoria de d</t>
    </r>
    <r>
      <rPr>
        <sz val="10"/>
        <rFont val="Arial"/>
        <family val="2"/>
        <charset val="1"/>
      </rPr>
      <t>ías para la realización de todas las audiencias de conciliación</t>
    </r>
  </si>
  <si>
    <t>N° de Audiencias realizadas.</t>
  </si>
  <si>
    <t>Eficiencia</t>
  </si>
  <si>
    <t>SE CUMPLIO CON LA META. SE REALIZARON 94 CONCILIACIONES EN 789 DIAS.</t>
  </si>
  <si>
    <t xml:space="preserve">CARPETA DE ACTAS DE CONCILIACION Y QUERELLAS </t>
  </si>
  <si>
    <t>SE CUMPLIO CON LA META. SE SEÑALARON 55 AUDIENCIAS DE CONCILIACION Y LA SUMATORIA DE DIAS ES DE 446. EL PROMEDIO PARA REALIZACION DE AUDIENCIAS ES DE 8 DIAS.</t>
  </si>
  <si>
    <t>SE CUMPLIO CON LA META. SE SEÑALARON 88 AUDIENCIAS DE CONCILIACION Y LA SUMATORIA DE DIAS ES DE 993. EL PROMEDIO PARA REALIZACION DE AUDIENCIAS ES DE 11 DIAS.</t>
  </si>
  <si>
    <t>QUERELLAS Y CARPETA ACTAS DE CONCILIACION</t>
  </si>
  <si>
    <t xml:space="preserve">SE REALIZARON 75 AUDIENCIAS DE CONCILIACION Y LA SUMATORIA DE DIAS ES DE 1109. </t>
  </si>
  <si>
    <t>CADA QUERELLA, APLICATIVO SI ACTUA Y CARPETA AUDIENCIAS DE CONCILIACION</t>
  </si>
  <si>
    <r>
      <t xml:space="preserve">Evacuar 70 </t>
    </r>
    <r>
      <rPr>
        <sz val="10"/>
        <color indexed="12"/>
        <rFont val="Arial"/>
        <family val="2"/>
        <charset val="1"/>
      </rPr>
      <t xml:space="preserve">% </t>
    </r>
    <r>
      <rPr>
        <sz val="10"/>
        <rFont val="Arial"/>
        <family val="2"/>
        <charset val="1"/>
      </rPr>
      <t>de los procesos generados por retención de bienes por la ocupación del espacio público</t>
    </r>
  </si>
  <si>
    <t>Procesos generados por retención de bienes por la ocupación del espacio público evacuados</t>
  </si>
  <si>
    <t xml:space="preserve">N. de procesos evacuados </t>
  </si>
  <si>
    <t xml:space="preserve">N. de procesos recibidos durante el trimestre
</t>
  </si>
  <si>
    <r>
      <t xml:space="preserve"> </t>
    </r>
    <r>
      <rPr>
        <sz val="10"/>
        <rFont val="Arial"/>
        <family val="2"/>
        <charset val="1"/>
      </rPr>
      <t>La meta hace referencia a evitar la acumulación  de los elementos en bodega, igualmente mide la evacuación de los elementos por un proceso generado por la utilización indebida del espacio público; Cada persona, infractor o vendedor tiene un proceso independiente.</t>
    </r>
  </si>
  <si>
    <t>En el trimestre se recibieron 887  y se evacuaron 449 decomisos.no se cumplio con la meta por que el tiempo es muy corto si se le da aplicacion a lo establecido en el procedimiento de la secretaria de gobierno.</t>
  </si>
  <si>
    <t xml:space="preserve"> APLICATIVO SI ACTUA Y EXPEDIENTES </t>
  </si>
  <si>
    <t>EN EL SEGUNDO TRIMESTRE SE RECIBIERON 364 ACTAS PARA TRAMITE PROCESO. SE EVACUARON 250 QUE CORRESPONDEN AL 69%. NO SE CUMPLIO TOTALMENTE LA META POR CUANTO LA SECRETARIA TITULAR SE ENCUENTRA EN VACACIONES Y EL ENCARGO SIEMPRE CAUSA UN POCO DE RETRAZO.</t>
  </si>
  <si>
    <r>
      <t xml:space="preserve">En el trimestre se recibieron </t>
    </r>
    <r>
      <rPr>
        <sz val="10"/>
        <color indexed="8"/>
        <rFont val="Arial"/>
        <family val="2"/>
      </rPr>
      <t>503</t>
    </r>
    <r>
      <rPr>
        <sz val="10"/>
        <rFont val="Arial"/>
        <family val="2"/>
        <charset val="1"/>
      </rPr>
      <t xml:space="preserve"> nuevas actas de aprehensión y del segundo trimestre venían</t>
    </r>
    <r>
      <rPr>
        <sz val="10"/>
        <color indexed="8"/>
        <rFont val="Arial"/>
        <family val="2"/>
        <charset val="1"/>
      </rPr>
      <t xml:space="preserve"> </t>
    </r>
    <r>
      <rPr>
        <sz val="10"/>
        <color indexed="8"/>
        <rFont val="Arial"/>
        <family val="2"/>
      </rPr>
      <t>364</t>
    </r>
    <r>
      <rPr>
        <sz val="10"/>
        <rFont val="Arial"/>
        <family val="2"/>
        <charset val="1"/>
      </rPr>
      <t xml:space="preserve"> para un total de 867. Se evacuaron</t>
    </r>
    <r>
      <rPr>
        <sz val="10"/>
        <color indexed="10"/>
        <rFont val="Arial"/>
        <family val="2"/>
      </rPr>
      <t xml:space="preserve"> </t>
    </r>
    <r>
      <rPr>
        <sz val="10"/>
        <color indexed="8"/>
        <rFont val="Arial"/>
        <family val="2"/>
      </rPr>
      <t>624</t>
    </r>
    <r>
      <rPr>
        <sz val="10"/>
        <color indexed="8"/>
        <rFont val="Arial"/>
        <family val="2"/>
        <charset val="1"/>
      </rPr>
      <t xml:space="preserve"> </t>
    </r>
    <r>
      <rPr>
        <sz val="10"/>
        <rFont val="Arial"/>
        <family val="2"/>
        <charset val="1"/>
      </rPr>
      <t>decomisos.</t>
    </r>
  </si>
  <si>
    <t>ACTAS DE APREHENSION Y APLICATIVO SI ACTUA</t>
  </si>
  <si>
    <t>EN EL TRIMESTRE SE RECIBIERON 1347 ENTRE ACTAS NUEVAS Y LAS DEL TRIMESTRE ANTERIOR. SE EVACUARON 956 DECOMISOS PARA UN PORCENTAJE DEL 71%.</t>
  </si>
  <si>
    <t xml:space="preserve">EXPEDIENTES POR DECOMISO Y APLICATIVO SI ACTUA </t>
  </si>
  <si>
    <t>Garantizar las condiciones de convivencia pacífica, seguridad humana, el ejercicio de derechos y libertades para contribuir al mejoramiento de la calidad de vida en Bogotá</t>
  </si>
  <si>
    <t>Establecer el índice de satisfacción de nuestros usuarios y beneficiarios de los procesos, con el fin de contribuir a mejorar la calidad de vida de las personas del Distrito Capital</t>
  </si>
  <si>
    <t>GESTIÓN PARA LA CONVIVENCIA Y SEGURIDAD INTEGRAL</t>
  </si>
  <si>
    <r>
      <t>Motivar a</t>
    </r>
    <r>
      <rPr>
        <sz val="10"/>
        <color indexed="12"/>
        <rFont val="Arial"/>
        <family val="2"/>
        <charset val="1"/>
      </rPr>
      <t xml:space="preserve"> 210 </t>
    </r>
    <r>
      <rPr>
        <sz val="10"/>
        <color indexed="8"/>
        <rFont val="Arial"/>
        <family val="2"/>
        <charset val="1"/>
      </rPr>
      <t xml:space="preserve">ciudadanos en temas relacionados con el abordaje alternativo de conflictos
</t>
    </r>
  </si>
  <si>
    <t>Ciudadanos Motivados en los temas relacionados con el abordaje alternativo de conflictos</t>
  </si>
  <si>
    <t>Número de  personas motivadas</t>
  </si>
  <si>
    <t>Número de personas programadas</t>
  </si>
  <si>
    <t>Se cumplió objetivo mediante tres (3) talleres dictados en el mes de marzo</t>
  </si>
  <si>
    <t>Formatos de asistencia 2L-GCS-F20 (Carpeta: Procedimiento motivación para la convivencia)</t>
  </si>
  <si>
    <t xml:space="preserve">Se cumplió objetivo mediante tres (5) talleres dictados entre los meses de abril a junio incluyendo sesiones dentro del proceso de formación a conciliadores </t>
  </si>
  <si>
    <t>Se superó la meta estando sobre el promedio . Se prevee una baja de ciudadanos participantes en el ultimo trimestre</t>
  </si>
  <si>
    <t>No se cumplió la meta del trmestre pero se compensa con el trimestre anterior para un consolidado de 2014 que supera la meta inicialmente pactada</t>
  </si>
  <si>
    <r>
      <t xml:space="preserve">Realizar </t>
    </r>
    <r>
      <rPr>
        <sz val="10"/>
        <color indexed="10"/>
        <rFont val="Arial"/>
        <family val="2"/>
        <charset val="1"/>
      </rPr>
      <t>8</t>
    </r>
    <r>
      <rPr>
        <sz val="10"/>
        <color indexed="8"/>
        <rFont val="Arial"/>
        <family val="2"/>
        <charset val="1"/>
      </rPr>
      <t xml:space="preserve"> reuniones de retroalimentación con la red local de AVCC con el fin de mejorar los servicios prestados a la comunidad</t>
    </r>
  </si>
  <si>
    <t xml:space="preserve">Reuniones de retroalimentación realizadas con la red local de AVCC
</t>
  </si>
  <si>
    <t>Número de reuniones de retroalimentación realizadas</t>
  </si>
  <si>
    <t>Número de reuniones de retroalimentación programadas</t>
  </si>
  <si>
    <t>De acuerdo a lo proyectado se cumplió lo proyectado mediante reuniones mensuales con AVCC en enero y febrero de 2014</t>
  </si>
  <si>
    <t>Formato acta nde reunión 1D-PGE-F10 (Carpeta:Procedimiento:Acompañamiento a la red lñocal de actores voluntarios de convivencia)</t>
  </si>
  <si>
    <t>se sobrepasó la meta debido a reuniones mensuales ordinarias d ella red local de Avcc (,meses de abri a junio)</t>
  </si>
  <si>
    <t>Formato acta nde reunión 1D-PGE-F10 (Carpeta:Procedimiento:Acompañamiento a la red local de actores voluntarios de convivencia)</t>
  </si>
  <si>
    <t>Se realizó la reunión ordinaria de septiembre, no pudiendose realizar la del mes de agosto por baja confirmación de posibles asistentes.</t>
  </si>
  <si>
    <t>Se realizaron las reuniones de acuerdo a lo proyectado cumpiendose con el 100% de la meta establecida</t>
  </si>
  <si>
    <t>Alcanzar el 80% en el nivel de satisfacción del servicio de todo el proceso de mediación institucional.</t>
  </si>
  <si>
    <t xml:space="preserve">Nivel alcanzado de satisfacción del servicio de todo el proceso de mediación institucional </t>
  </si>
  <si>
    <t>Sumatoria de puntuación obtenida en todos los  Formatos de consulta sobre satisfacción del servicio</t>
  </si>
  <si>
    <t xml:space="preserve"> (N° de  Formatos de consulta sobre satisfacción del servicio)*15</t>
  </si>
  <si>
    <t>Efectividad</t>
  </si>
  <si>
    <t>Formato tabulación encuesta del servicio de mediación</t>
  </si>
  <si>
    <t>Se superó lo planteado con una calificación promedio de 12,45 sobre 15  (83%) a partir de 11 encuestas aplicadas a ciudadanos participantes en mediaciones institucionales. SEGUN INSTRUCCIONES DE LA DIRECCION DE PLANEACION Y SISTEMAS EL NUMERO DE FORMATOS Y CONSULTAS QUE ES DE 11 SE DEBIS MULTIPLICAR POR 15 LO CUAL NOS DA 165.</t>
  </si>
  <si>
    <t>Formato consulta satisfaccion del servicio 2L-GCS-F7 y carpeta Tabulación resultados encuesta</t>
  </si>
  <si>
    <t>Se superó lo planteado con una calificación promedio de 14,17 sobre 15  (94,46%) a partir de 17 encuestas aplicadas a ciudadanos participantes en mediaciones institucionales</t>
  </si>
  <si>
    <t>Formato consulta satisfacción del servicio 2L-GCS-F7 y carpeta Tabulación resultados encuesta</t>
  </si>
  <si>
    <t>Se superó lo planteado con una calificación promedio de 14,33 sobre 15  (95,5%) a partir de 12 encuestas aplicadas a ciudadanos participantes en mediaciones institucionales</t>
  </si>
  <si>
    <t>Formato consulta satisfaccion del servicio 2L-GCS-F7 y Aplicación Tabulación resultados encuesta</t>
  </si>
  <si>
    <t>91.97%</t>
  </si>
  <si>
    <t>El nivel de satisfacción alcanzado superó el 80% siendo manifiesta así la aprobación de los ciudadanos en el ejercicio de la mediación institucional. La suma total de las 54 encuestas realizadas es de 745</t>
  </si>
  <si>
    <t>Formato consulta satisfacción del servicio 2L-GCS-F7 y Aplicación Tabulación  de resultados encuesta</t>
  </si>
  <si>
    <r>
      <t>Realizar</t>
    </r>
    <r>
      <rPr>
        <sz val="10"/>
        <color indexed="12"/>
        <rFont val="Arial"/>
        <family val="2"/>
        <charset val="1"/>
      </rPr>
      <t xml:space="preserve"> xxx </t>
    </r>
    <r>
      <rPr>
        <sz val="10"/>
        <color indexed="8"/>
        <rFont val="Arial"/>
        <family val="2"/>
        <charset val="1"/>
      </rPr>
      <t>actividades de prevención basados en la conflictividad de cada localidad</t>
    </r>
  </si>
  <si>
    <t>Actividades de prevención realizadas, basadas en la conflictividad de cada localidad</t>
  </si>
  <si>
    <t>N. de actividades de prevención realizadas</t>
  </si>
  <si>
    <r>
      <t xml:space="preserve">Realizar </t>
    </r>
    <r>
      <rPr>
        <sz val="10"/>
        <color indexed="12"/>
        <rFont val="Arial"/>
        <family val="2"/>
        <charset val="1"/>
      </rPr>
      <t xml:space="preserve">xxx </t>
    </r>
    <r>
      <rPr>
        <sz val="10"/>
        <color indexed="8"/>
        <rFont val="Arial"/>
        <family val="2"/>
        <charset val="1"/>
      </rPr>
      <t xml:space="preserve">actividades de promoción que permitan posicionar los servicios de las casas de justicia (afiches, plegables, web, etc)
</t>
    </r>
  </si>
  <si>
    <t>Actividades de promoción realizadas que permitan posicionar los servicios de las casas de justicia (afiches, plegables, web, etc)</t>
  </si>
  <si>
    <t>N. de actividades de promoción realizadas</t>
  </si>
  <si>
    <t xml:space="preserve"> N. de actividades de promoción programadas</t>
  </si>
  <si>
    <r>
      <t>Realizar</t>
    </r>
    <r>
      <rPr>
        <sz val="10"/>
        <color indexed="12"/>
        <rFont val="Arial"/>
        <family val="2"/>
        <charset val="1"/>
      </rPr>
      <t xml:space="preserve"> 2</t>
    </r>
    <r>
      <rPr>
        <sz val="10"/>
        <color indexed="8"/>
        <rFont val="Arial"/>
        <family val="2"/>
        <charset val="1"/>
      </rPr>
      <t xml:space="preserve"> actividades de atención extra murales o en las casas de justicia móvil</t>
    </r>
  </si>
  <si>
    <t>Actividades de atención extra murales o en las casas de justicia móvil realizadas</t>
  </si>
  <si>
    <t>N. de actividades de atención extra murales o en las casas de justicia móvil realizadas</t>
  </si>
  <si>
    <t>N. de actividades de atención extra murales o en las casas de justicia móvil programadas</t>
  </si>
  <si>
    <r>
      <t>Realizar</t>
    </r>
    <r>
      <rPr>
        <sz val="10"/>
        <color indexed="12"/>
        <rFont val="Arial"/>
        <family val="2"/>
        <charset val="1"/>
      </rPr>
      <t xml:space="preserve"> 30</t>
    </r>
    <r>
      <rPr>
        <sz val="10"/>
        <color indexed="8"/>
        <rFont val="Arial"/>
        <family val="2"/>
        <charset val="1"/>
      </rPr>
      <t xml:space="preserve">  acciones de sensibilización para el acatamiento voluntario en normas de convivencia
</t>
    </r>
  </si>
  <si>
    <t>Acciones de sensibilización para el acatamiento voluntario en normas de convivencia realizadas</t>
  </si>
  <si>
    <t>N. de acciones de sensibilización realizadas</t>
  </si>
  <si>
    <t>N. de acciones de sensibilización programadas.</t>
  </si>
  <si>
    <r>
      <t>Las acciones se refieren a talleres, capacitaciones, conferencias y charlas</t>
    </r>
    <r>
      <rPr>
        <sz val="10"/>
        <rFont val="Calibrí"/>
        <family val="1"/>
        <charset val="1"/>
      </rPr>
      <t>.</t>
    </r>
  </si>
  <si>
    <t>Las actividades se realizaron en la Avenida Comuneros, Centro Comercial Plenocentro, Edificio Bulevar Tequendama, tres (3) charlas en la Plazoleta de las Nieves y Las Cruces.(3).Carpeta de Trabajo Comunitario,</t>
  </si>
  <si>
    <t xml:space="preserve">Carpeta de Trabajo Comunitario Y registro fotografico </t>
  </si>
  <si>
    <t>LAS ACTIVIDADES SE REALIZARON EN EL INSTITUTO DISTRITAL JORGE SOTO DEL CORRAL, COLEGIO JULIO CESAR GARCIA, ESTACION TERCERA DE POLICIA, SALON COMUNAL BARRIO CONCORDIA, CONJUNTO RESIDENCIAL GONZALO JIMENEZ DE QUEZADA, TODO DENTRO DE LA LABOR COMUNITARIA. EN TOTAL SE REALIZARON 8 ACTIVIDADES DE SENSIBILIZACION DE LAS 8 PROGRAMADAS.</t>
  </si>
  <si>
    <t>APLICATIVO SI-ACTUA, EXPEDIENTES Y CARPETA DE ARCHIVO.</t>
  </si>
  <si>
    <t xml:space="preserve">TRES (3) DE LAS ACTIVIDADES SE REALIZARON EN LA SALA DE CONCILIACION DE LA SECRETARIA GENERAL DE INSPECCIONES -BASURAS, INSALUBRIDAD, VENDEDORES AMBULANTES, (4)SALON COMUNAL DEL BARRIO LAS CRUCES -BASURAS- , (5)SALON COMUNAL DEL EDIFICIO TORRES BLANCAS -OBRAS-, (6)CHARLA PUERTA A PUERTA A COMERCIANTES CALLES 21 Y 22 ENTRE CR 9 Y 10, (7)CHARLA PUERTA A PUERTA A COMERCIANTES EN EL SECTOR SAN VICTORINO CALLE 11 ENTRE CARRERA 14 Y 12  PROMOVIENDO  SEGURIDAD CONTRA INCENDIOS Y (8) CHARLA PUERTA A PUERTA A COMERCIANTES EN EL SECTOR DE LA CARRERA 9 ENTRE CALLES 19 Y 22 POR EQUIPOS DE SONIDO A ELEVADO VOLUMEN.  </t>
  </si>
  <si>
    <t xml:space="preserve">CARPETA TRABAJO COMUNITARIO </t>
  </si>
  <si>
    <t>LA PRIMERA(1) ACTIVIDAD SE DESARROLLO EN EL RESTAURANTE LA MACARENA POR REUNION ENTRE CIUDADANOS Y COMERCIANTES POR RELACIONES DE VECINDAD, (2) PARQUE SANTANDER SENSIBILIZACION A VENDEDORES AMBULANTES INDISCIPLINA -BASURAS, INSALUBRIDAD-, (3)COLEGIO JORGE SOTO DEL CORRAL SENSIBILIZACION A PERSONAL ENCARGADO DEL MANEJO DE BASURAS, DIRECTIVAS Y PROFESORES POR INDISCIPLINA EN EL MANEJO DE BASURAS, (4) BARRIO TURBAY AYALA CON LA COMUNIDAD VISITA PUERTA A PUERTA POR MALA DISPOSICION DE BASURAS, (5) PLAZA DE MERCADO LA MACARENA POR INDISCIPLINA DE OCUPANTES DE LOCALES COMERCIALES AL DISPONER DE LAS BASURAS, CHARLA SOBRE ENTREDA EN VIGENCIA DEL COMPARENDO AMBIENTAL, (6) SALON DE LA JUNTA DE ADMINSITRADORA LOCAL CHARLA A AGENTES DE POLICIA ADSCRITOS A LA ESTACION TERCERA DE POLICIA VIGENCIA COMPARENDO AMBIENTAL,  (7) SALA DE REUNION UNIDAD DE MEDIACION DE CONCILIACION A INFRACTORES QUE PERTURBAN LA TRANQUILIDAD CON RUIDOS Y MAL MANEJO DE SCOMBROS EN OBRAS DE CONSTRUCCION.</t>
  </si>
  <si>
    <t>CARPETA TRABAJO COMUNITARIO</t>
  </si>
  <si>
    <r>
      <t xml:space="preserve">Formular </t>
    </r>
    <r>
      <rPr>
        <sz val="10"/>
        <color indexed="10"/>
        <rFont val="Arial"/>
        <family val="2"/>
        <charset val="1"/>
      </rPr>
      <t>1</t>
    </r>
    <r>
      <rPr>
        <sz val="10"/>
        <color indexed="8"/>
        <rFont val="Arial"/>
        <family val="2"/>
        <charset val="1"/>
      </rPr>
      <t xml:space="preserve"> Plan integral de seguridad y convivencia  ciudadana con base en el PICS Distrital. </t>
    </r>
  </si>
  <si>
    <t>Plan integral de seguridad y convivencia  ciudadana formulado con base en el PICS Distrital.</t>
  </si>
  <si>
    <t>Numero de planes Integrales de Seguridad y Convivencia Formulados</t>
  </si>
  <si>
    <t xml:space="preserve">Numero de planes Integrales de Seguridad y Convivencia programados </t>
  </si>
  <si>
    <t>SE ENCUENTRA EN ETAPA DE CONSOLIDACION Y EL REPORTE DE EJECUCION SE MOSTRARA EN EL CUARTO TRIMESTRE</t>
  </si>
  <si>
    <t xml:space="preserve">Carpeta de PICS en la Oficina Juridica </t>
  </si>
  <si>
    <t>Esta pendiente por ser revisado por la SDG.</t>
  </si>
  <si>
    <t>Carpeta de PICSC en el Archivo de la Oficina Juridica</t>
  </si>
  <si>
    <r>
      <t xml:space="preserve">Elaborar </t>
    </r>
    <r>
      <rPr>
        <sz val="10"/>
        <color indexed="12"/>
        <rFont val="Arial"/>
        <family val="2"/>
        <charset val="1"/>
      </rPr>
      <t>1</t>
    </r>
    <r>
      <rPr>
        <sz val="10"/>
        <color indexed="8"/>
        <rFont val="Arial"/>
        <family val="2"/>
        <charset val="1"/>
      </rPr>
      <t xml:space="preserve"> informe   en la vigencia sobre la ejecución y seguimiento del plan integral de seguridad local</t>
    </r>
  </si>
  <si>
    <t xml:space="preserve">Informe elaborado en la vigencia sobre la ejecución y seguimiento del plan integral de seguridad local </t>
  </si>
  <si>
    <t>Número de Informes elaborados</t>
  </si>
  <si>
    <t>Número de Informes programados en la vigencia</t>
  </si>
  <si>
    <t>Se rindio informe ante el Consejo Local de Seguridad en el mes de Diciembre y a la Referente de Calidad en el mes de Diciembre</t>
  </si>
  <si>
    <t>Carpeta de PICSC Y CONSEJO LOCAL DE SEGURIDAD en la Oficina Juridica</t>
  </si>
  <si>
    <r>
      <t xml:space="preserve">Implementar el </t>
    </r>
    <r>
      <rPr>
        <sz val="10"/>
        <color indexed="10"/>
        <rFont val="Arial"/>
        <family val="2"/>
        <charset val="1"/>
      </rPr>
      <t>100 %</t>
    </r>
    <r>
      <rPr>
        <sz val="10"/>
        <color indexed="8"/>
        <rFont val="Arial"/>
        <family val="2"/>
        <charset val="1"/>
      </rPr>
      <t xml:space="preserve"> del plan de acci</t>
    </r>
    <r>
      <rPr>
        <sz val="10"/>
        <rFont val="Arial"/>
        <family val="2"/>
        <charset val="1"/>
      </rPr>
      <t xml:space="preserve">ón del consejo local de gestión de riesgo y cambio climático
</t>
    </r>
  </si>
  <si>
    <r>
      <t xml:space="preserve"> Plan de acción implementado del  </t>
    </r>
    <r>
      <rPr>
        <sz val="10"/>
        <color indexed="8"/>
        <rFont val="Arial"/>
        <family val="2"/>
      </rPr>
      <t xml:space="preserve">consejo local de gestión de riesgo y cambio climático
</t>
    </r>
  </si>
  <si>
    <t>N. de acciones implementadas</t>
  </si>
  <si>
    <t>Número de acciones programadas en el plan de acción</t>
  </si>
  <si>
    <t>PLAN DE ACCION DEL CLE</t>
  </si>
  <si>
    <t>Se brinda la información correspondiente al año 2014, ya que en los trimestres anteriores no se había hecho. Se desarrolló todo el proceso de reconformación del CLGRCC articulando con las demás entidades en todos y cada uno de los espacios inherentes a la gestión del riesgo. Igual se estableció una red ciudadana en torno a la gestión del riesgo, se hizo seguimiento a los diferentes documentos y diagnósticos y visitas para identificar y reducir el riesgo. Se continuó en conjunto con IDIGER y CVP las acciones de reducción de familias ubicadas en zonas de alto riesgo y manejo integral de las zonas que están en el programa de reasentamientos. Atención de emergencias. No se logró el 100% de ejecución porque el Convenio con Cruz Roja se reprogramó para darlo como finalizado en el mes de marzo del 2015 y en cuestión de reasentamientos no se ha logrado la reubicación total de las familias..</t>
  </si>
  <si>
    <t xml:space="preserve">Actas de reuniones del CLGR, actas de asistencia a capacitacionesy reuniones, formatos de seguimiento a diagnósticos, Convenio Interadministrativo entre CVP y FDLSF con informes mensuales y actas de reuniones, SIRE.  Todos los documentos se encuentran en carpetas ubicadas en la oficina del FDLSF a cargo de Sandra Ordóñez. Lo del SIRE es un aplicativo que se puede consultar cuando se requiera </t>
  </si>
  <si>
    <t>Articular la gestión entre los diferentes sectores del distrito, entidades regionales y nacionales, con el fin de mejorar la capacidad de respuesta en el territorio y dar cumplimiento al plan de desarrollo distrital y los planes de desarrollo local</t>
  </si>
  <si>
    <t>GESTIÓN PARA EL DESARROLLO LOCAL</t>
  </si>
  <si>
    <t>Lograr 40 % de avance del cumplimiento físico  en el plan de desarrollo</t>
  </si>
  <si>
    <t>Avance del cumplimiento físico logrado en el plan de desarrollo</t>
  </si>
  <si>
    <t>% del avance en el cumplimiento Físico</t>
  </si>
  <si>
    <t>MATRIZ MUSI</t>
  </si>
  <si>
    <t>Esta meta hará referencia al cumplimiento físico del plan de desarrollo, La magnitud de la meta hará referencia al avance acumulado de ejecución en el plan de desarrollo (Cuatrienio).</t>
  </si>
  <si>
    <t>EL PLAN DE DESARROLLO TIENE 42 METAS DE LA CUALES SE HA CUMPLIDO 13.</t>
  </si>
  <si>
    <t>MATRIZ MUSI OFICINA PLANEACION</t>
  </si>
  <si>
    <t>EL PLAN DE DESARROLLO TIENE 42 METAS DE LA CUALES SE CUMPLIERON 4 EN EL TRIMESTRE</t>
  </si>
  <si>
    <t>EL PLAN DE DESARROLLO TIENE 42 METAS DE LA CUALES SE CUMPLIERON 2 EN EL TRIMESTRE</t>
  </si>
  <si>
    <t>No hubo ejecución en este trimestre, pero con la ejecución de los trimestres anteriores se cumplió la meta</t>
  </si>
  <si>
    <r>
      <t xml:space="preserve">Realizar </t>
    </r>
    <r>
      <rPr>
        <sz val="10"/>
        <color indexed="12"/>
        <rFont val="Arial"/>
        <family val="2"/>
        <charset val="1"/>
      </rPr>
      <t>1</t>
    </r>
    <r>
      <rPr>
        <sz val="10"/>
        <rFont val="Arial"/>
        <family val="2"/>
        <charset val="1"/>
      </rPr>
      <t xml:space="preserve"> audiencias de rendición de cuentas</t>
    </r>
  </si>
  <si>
    <t xml:space="preserve">Audiencias realizadas de rendición de cuentas </t>
  </si>
  <si>
    <t xml:space="preserve">Numero de audiencias de rendición de cuentas realizadas </t>
  </si>
  <si>
    <t>Numero de audiencias de rendición de cuentas programadas.</t>
  </si>
  <si>
    <t>Cada alcaldía local podrá establecer la cantidad de audiencias en un numero mayor a 1.</t>
  </si>
  <si>
    <t>SE REALIZO EN EL MERS DE MARZO LA RENDICION DE CUENTAS PRESENTANDOSE CON LA ASISTENCIA MASIVA DE LA COMUNIDAD</t>
  </si>
  <si>
    <t xml:space="preserve">CARPETA DE CONTRATO </t>
  </si>
  <si>
    <r>
      <t xml:space="preserve">Elaborar </t>
    </r>
    <r>
      <rPr>
        <sz val="10"/>
        <color indexed="10"/>
        <rFont val="Arial"/>
        <family val="2"/>
        <charset val="1"/>
      </rPr>
      <t xml:space="preserve">1 </t>
    </r>
    <r>
      <rPr>
        <sz val="10"/>
        <rFont val="Arial"/>
        <family val="2"/>
        <charset val="1"/>
      </rPr>
      <t>documento que evalué los avances de los cabildos ciudadanos realizados en los años 2012 y 2013</t>
    </r>
  </si>
  <si>
    <t>Documento elaborado que evalúe los avances de los cabildos ciudadanos en los años 2012 y 2013</t>
  </si>
  <si>
    <t>N. de documentos elaborados</t>
  </si>
  <si>
    <t>N. de documentos programados</t>
  </si>
  <si>
    <t>NO SUMINISTRARON INFORMACIÓN</t>
  </si>
  <si>
    <t>Formular e implementar estrategias que generen sinergia entre las entidades del Sector Gobierno, Seguridad y Convivencia, con el fin de hacer eficaz y eficiente la gestion del mismo</t>
  </si>
  <si>
    <t>AGENCIAMIENTO DE LA POLÍTICA PÚBLICA EN LO LOCAL</t>
  </si>
  <si>
    <r>
      <t xml:space="preserve">Aprobar </t>
    </r>
    <r>
      <rPr>
        <sz val="10"/>
        <color indexed="10"/>
        <rFont val="Arial"/>
        <family val="2"/>
        <charset val="1"/>
      </rPr>
      <t>1</t>
    </r>
    <r>
      <rPr>
        <sz val="10"/>
        <color indexed="8"/>
        <rFont val="Arial"/>
        <family val="2"/>
        <charset val="1"/>
      </rPr>
      <t xml:space="preserve"> plan de acción del CLG en el primer trimestre del año</t>
    </r>
  </si>
  <si>
    <t>Plan de acción del CLG aprobado en el primer trimestre del año</t>
  </si>
  <si>
    <t>Plan de acción del CLG aprobado</t>
  </si>
  <si>
    <t>Plan de acción del CLG programado</t>
  </si>
  <si>
    <t>SE APROBO  EN LA REUNION DEL CONSEJO DE LOCAL DE GOBIERNO EN EL MES DE FEBRERO.</t>
  </si>
  <si>
    <t>CARPETA CONSEJO LOCAL DE GOBIERNO</t>
  </si>
  <si>
    <r>
      <t xml:space="preserve">Elaborar </t>
    </r>
    <r>
      <rPr>
        <sz val="10"/>
        <color indexed="10"/>
        <rFont val="Arial"/>
        <family val="2"/>
        <charset val="1"/>
      </rPr>
      <t>2</t>
    </r>
    <r>
      <rPr>
        <sz val="10"/>
        <color indexed="8"/>
        <rFont val="Arial"/>
        <family val="2"/>
        <charset val="1"/>
      </rPr>
      <t xml:space="preserve"> informes de seguimiento al funcionamiento del  CLG </t>
    </r>
  </si>
  <si>
    <t xml:space="preserve">Informes elaborados de seguimiento al funcionamiento del CLG </t>
  </si>
  <si>
    <t>N. de informes de seguimiento al funcionamiento del CLG elaborados</t>
  </si>
  <si>
    <t xml:space="preserve"> N. de informes de seguimiento al funcionamiento del CLG programados</t>
  </si>
  <si>
    <t>El seguimiento es sobre el funcionamiento del CLG</t>
  </si>
  <si>
    <t>POR TRATARSE DEL PRIMER SEMESTRE, ESTE INFORME SE ELABORA Y SE PRESENTA EN EL MES DE JULIO</t>
  </si>
  <si>
    <t>El informe fue elaborado por la Coordinación Administrativa y Financiera, pero está pendiente el envío a los sectores. El informe estaba programado para realizarse en el segundo trimestre, pero de común acuerdo con todos los miembros del clg, se estableció elaborarlo y presentarlo en el tercer trimestre del año, por esta razón se presenta ejecución en el mencionado trimestre</t>
  </si>
  <si>
    <t>Informe de gestión y oficio de envío del informe a los sectores.</t>
  </si>
  <si>
    <t>POR TRATARSE DEL SEGUNDO  SEMESTRE, ESTE INFORME SE ELABORA Y SE PRESENTA EN EL MES DE ENERO</t>
  </si>
  <si>
    <r>
      <t>Realizar</t>
    </r>
    <r>
      <rPr>
        <sz val="10"/>
        <color indexed="10"/>
        <rFont val="Arial"/>
        <family val="2"/>
        <charset val="1"/>
      </rPr>
      <t xml:space="preserve"> 1 </t>
    </r>
    <r>
      <rPr>
        <sz val="10"/>
        <color indexed="8"/>
        <rFont val="Arial"/>
        <family val="2"/>
        <charset val="1"/>
      </rPr>
      <t>una sesión de concertación de la territorializacion de la inversión de los sectores en la localidad</t>
    </r>
  </si>
  <si>
    <t xml:space="preserve">Sesión realizada de concertación de la territorializacion de la inversión de los sectores en la localidad </t>
  </si>
  <si>
    <t>N. de sesiones de concertación de la territorializacion de la inversión de los sectores en la localidad realizadas</t>
  </si>
  <si>
    <t>N. de sesiones de concertación de la territorializacion de la inversión de los sectores en la localidad programadas</t>
  </si>
  <si>
    <t>1</t>
  </si>
  <si>
    <t>SE REALIZÓ EN EL MES DE NOVIEMBRE EN LA SESIÓN DEL CLG</t>
  </si>
  <si>
    <t>ACTAS DEL CLG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</si>
</sst>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dd/mm/yy"/>
    <numFmt numFmtId="165" formatCode="_-* #,##0.00\ _€_-;\-* #,##0.00\ _€_-;_-* \-??\ _€_-;_-@_-"/>
    <numFmt numFmtId="166" formatCode="_-* #,##0\ _€_-;\-* #,##0\ _€_-;_-* \-??\ _€_-;_-@_-"/>
    <numFmt numFmtId="167" formatCode="0.0%"/>
    <numFmt numFmtId="168" formatCode="#"/>
    <numFmt numFmtId="169" formatCode="_ [$€-2]\ * #,##0.00_ ;_ [$€-2]\ * \-#,##0.00_ ;_ [$€-2]\ * \-??_ "/>
    <numFmt numFmtId="170" formatCode="yyyy/mm/dd"/>
    <numFmt numFmtId="171" formatCode="_ * #,##0.00_ ;_ * \-#,##0.00_ ;_ * \-??_ ;_ @_ "/>
    <numFmt numFmtId="172" formatCode="_(* #,##0.00_);_(* \(#,##0.00\);_(* \-??_);_(@_)"/>
    <numFmt numFmtId="173" formatCode="yyyy\-mm\-dd;@"/>
  </numFmts>
  <fonts count="45">
    <font>
      <sz val="11"/>
      <color theme="1"/>
      <name val="Calibri"/>
      <family val="2"/>
      <scheme val="minor"/>
    </font>
    <font>
      <sz val="11"/>
      <color indexed="8"/>
      <name val="Calibri"/>
      <family val="2"/>
    </font>
    <font>
      <sz val="10"/>
      <name val="Calibri"/>
      <family val="2"/>
    </font>
    <font>
      <b/>
      <sz val="10"/>
      <name val="Calibri"/>
      <family val="2"/>
    </font>
    <font>
      <sz val="10"/>
      <name val="Arial"/>
      <family val="2"/>
    </font>
    <font>
      <sz val="10"/>
      <color indexed="8"/>
      <name val="Calibri"/>
      <family val="2"/>
    </font>
    <font>
      <b/>
      <sz val="10"/>
      <color indexed="8"/>
      <name val="Calibri"/>
      <family val="2"/>
    </font>
    <font>
      <b/>
      <sz val="10"/>
      <name val="Arial"/>
      <family val="2"/>
    </font>
    <font>
      <b/>
      <sz val="9"/>
      <color indexed="8"/>
      <name val="Calibri"/>
      <family val="2"/>
    </font>
    <font>
      <sz val="10"/>
      <color indexed="8"/>
      <name val="Arial"/>
      <family val="2"/>
      <charset val="1"/>
    </font>
    <font>
      <sz val="10"/>
      <name val="Arial"/>
      <family val="2"/>
      <charset val="1"/>
    </font>
    <font>
      <sz val="10"/>
      <color indexed="10"/>
      <name val="Arial"/>
      <family val="2"/>
      <charset val="1"/>
    </font>
    <font>
      <b/>
      <u/>
      <sz val="10"/>
      <color indexed="10"/>
      <name val="Arial"/>
      <family val="2"/>
      <charset val="1"/>
    </font>
    <font>
      <b/>
      <sz val="10"/>
      <name val="Arial"/>
      <family val="2"/>
      <charset val="1"/>
    </font>
    <font>
      <sz val="10"/>
      <color indexed="16"/>
      <name val="Arial"/>
      <family val="2"/>
      <charset val="1"/>
    </font>
    <font>
      <b/>
      <sz val="10"/>
      <color indexed="10"/>
      <name val="Arial"/>
      <family val="2"/>
      <charset val="1"/>
    </font>
    <font>
      <sz val="12"/>
      <color indexed="8"/>
      <name val="Times New Roman"/>
      <family val="1"/>
    </font>
    <font>
      <b/>
      <sz val="10"/>
      <color indexed="8"/>
      <name val="Arial"/>
      <family val="2"/>
      <charset val="1"/>
    </font>
    <font>
      <sz val="10"/>
      <color indexed="8"/>
      <name val="Arial"/>
      <family val="2"/>
    </font>
    <font>
      <sz val="10"/>
      <color indexed="12"/>
      <name val="Arial"/>
      <family val="2"/>
      <charset val="1"/>
    </font>
    <font>
      <sz val="9"/>
      <color indexed="8"/>
      <name val="Arial"/>
      <family val="2"/>
      <charset val="1"/>
    </font>
    <font>
      <sz val="10"/>
      <color indexed="9"/>
      <name val="Calibri"/>
      <family val="1"/>
      <charset val="1"/>
    </font>
    <font>
      <sz val="9"/>
      <name val="Arial"/>
      <family val="2"/>
      <charset val="1"/>
    </font>
    <font>
      <sz val="10"/>
      <color indexed="10"/>
      <name val="Arial"/>
      <family val="2"/>
    </font>
    <font>
      <sz val="10"/>
      <name val="Calibri"/>
      <family val="1"/>
      <charset val="1"/>
    </font>
    <font>
      <sz val="9"/>
      <name val="Arial"/>
      <family val="2"/>
    </font>
    <font>
      <sz val="8"/>
      <name val="Arial"/>
      <family val="2"/>
    </font>
    <font>
      <sz val="10"/>
      <name val="Calibrí"/>
      <family val="1"/>
      <charset val="1"/>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8"/>
      <name val="Arial"/>
      <family val="2"/>
      <charset val="1"/>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s>
  <fills count="34">
    <fill>
      <patternFill patternType="none"/>
    </fill>
    <fill>
      <patternFill patternType="gray125"/>
    </fill>
    <fill>
      <patternFill patternType="solid">
        <fgColor indexed="9"/>
        <bgColor indexed="26"/>
      </patternFill>
    </fill>
    <fill>
      <patternFill patternType="solid">
        <fgColor indexed="22"/>
        <bgColor indexed="44"/>
      </patternFill>
    </fill>
    <fill>
      <patternFill patternType="solid">
        <fgColor indexed="62"/>
        <bgColor indexed="56"/>
      </patternFill>
    </fill>
    <fill>
      <patternFill patternType="solid">
        <fgColor indexed="31"/>
        <bgColor indexed="44"/>
      </patternFill>
    </fill>
    <fill>
      <patternFill patternType="solid">
        <fgColor indexed="27"/>
        <bgColor indexed="41"/>
      </patternFill>
    </fill>
    <fill>
      <patternFill patternType="solid">
        <fgColor indexed="11"/>
        <bgColor indexed="49"/>
      </patternFill>
    </fill>
    <fill>
      <patternFill patternType="solid">
        <fgColor indexed="15"/>
        <bgColor indexed="35"/>
      </patternFill>
    </fill>
    <fill>
      <patternFill patternType="solid">
        <fgColor indexed="41"/>
        <bgColor indexed="27"/>
      </patternFill>
    </fill>
    <fill>
      <patternFill patternType="solid">
        <fgColor indexed="13"/>
        <bgColor indexed="34"/>
      </patternFill>
    </fill>
    <fill>
      <patternFill patternType="solid">
        <fgColor indexed="42"/>
        <bgColor indexed="27"/>
      </patternFill>
    </fill>
    <fill>
      <patternFill patternType="solid">
        <fgColor indexed="44"/>
        <bgColor indexed="22"/>
      </patternFill>
    </fill>
    <fill>
      <patternFill patternType="solid">
        <fgColor indexed="47"/>
        <bgColor indexed="44"/>
      </patternFill>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0"/>
        <bgColor indexed="60"/>
      </patternFill>
    </fill>
    <fill>
      <patternFill patternType="solid">
        <fgColor indexed="17"/>
        <bgColor indexed="21"/>
      </patternFill>
    </fill>
  </fills>
  <borders count="34">
    <border>
      <left/>
      <right/>
      <top/>
      <bottom/>
      <diagonal/>
    </border>
    <border>
      <left style="thin">
        <color indexed="8"/>
      </left>
      <right style="thin">
        <color indexed="8"/>
      </right>
      <top style="thin">
        <color indexed="8"/>
      </top>
      <bottom style="thin">
        <color indexed="8"/>
      </bottom>
      <diagonal/>
    </border>
    <border>
      <left style="thin">
        <color indexed="63"/>
      </left>
      <right/>
      <top/>
      <bottom/>
      <diagonal/>
    </border>
    <border>
      <left style="thin">
        <color indexed="63"/>
      </left>
      <right/>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medium">
        <color indexed="63"/>
      </bottom>
      <diagonal/>
    </border>
    <border>
      <left style="thin">
        <color indexed="63"/>
      </left>
      <right style="medium">
        <color indexed="63"/>
      </right>
      <top style="medium">
        <color indexed="63"/>
      </top>
      <bottom style="medium">
        <color indexed="63"/>
      </bottom>
      <diagonal/>
    </border>
    <border>
      <left/>
      <right style="thick">
        <color indexed="8"/>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n">
        <color indexed="63"/>
      </left>
      <right style="medium">
        <color indexed="63"/>
      </right>
      <top style="medium">
        <color indexed="63"/>
      </top>
      <bottom style="thin">
        <color indexed="63"/>
      </bottom>
      <diagonal/>
    </border>
    <border>
      <left style="thin">
        <color indexed="63"/>
      </left>
      <right style="medium">
        <color indexed="63"/>
      </right>
      <top style="thin">
        <color indexed="63"/>
      </top>
      <bottom style="thin">
        <color indexed="63"/>
      </bottom>
      <diagonal/>
    </border>
    <border>
      <left style="thin">
        <color indexed="63"/>
      </left>
      <right style="medium">
        <color indexed="63"/>
      </right>
      <top style="thin">
        <color indexed="63"/>
      </top>
      <bottom style="medium">
        <color indexed="63"/>
      </bottom>
      <diagonal/>
    </border>
    <border>
      <left style="hair">
        <color indexed="8"/>
      </left>
      <right style="hair">
        <color indexed="8"/>
      </right>
      <top style="hair">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n">
        <color indexed="63"/>
      </left>
      <right/>
      <top style="thin">
        <color indexed="63"/>
      </top>
      <bottom style="thin">
        <color indexed="63"/>
      </bottom>
      <diagonal/>
    </border>
    <border>
      <left style="hair">
        <color indexed="8"/>
      </left>
      <right style="thick">
        <color indexed="8"/>
      </right>
      <top style="hair">
        <color indexed="8"/>
      </top>
      <bottom style="hair">
        <color indexed="8"/>
      </bottom>
      <diagonal/>
    </border>
    <border>
      <left style="thin">
        <color indexed="63"/>
      </left>
      <right style="medium">
        <color indexed="63"/>
      </right>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dotted">
        <color indexed="8"/>
      </left>
      <right style="dotted">
        <color indexed="8"/>
      </right>
      <top style="dotted">
        <color indexed="8"/>
      </top>
      <bottom style="dotted">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99">
    <xf numFmtId="0" fontId="0" fillId="0" borderId="0"/>
    <xf numFmtId="0" fontId="1" fillId="0" borderId="0"/>
    <xf numFmtId="0" fontId="4" fillId="0" borderId="0"/>
    <xf numFmtId="9" fontId="4" fillId="0" borderId="0" applyFill="0" applyBorder="0" applyAlignment="0" applyProtection="0"/>
    <xf numFmtId="165" fontId="4" fillId="0" borderId="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28" fillId="21" borderId="0" applyNumberFormat="0" applyBorder="0" applyAlignment="0" applyProtection="0"/>
    <xf numFmtId="0" fontId="28" fillId="19" borderId="0" applyNumberFormat="0" applyBorder="0" applyAlignment="0" applyProtection="0"/>
    <xf numFmtId="0" fontId="28" fillId="7"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19" borderId="0" applyNumberFormat="0" applyBorder="0" applyAlignment="0" applyProtection="0"/>
    <xf numFmtId="0" fontId="28" fillId="7"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4" fillId="10" borderId="0" applyNumberFormat="0" applyBorder="0" applyAlignment="0" applyProtection="0"/>
    <xf numFmtId="0" fontId="29" fillId="15" borderId="0" applyNumberFormat="0" applyBorder="0" applyAlignment="0" applyProtection="0"/>
    <xf numFmtId="0" fontId="30" fillId="11" borderId="0" applyNumberFormat="0" applyBorder="0" applyAlignment="0" applyProtection="0"/>
    <xf numFmtId="0" fontId="31" fillId="28" borderId="26" applyNumberFormat="0" applyAlignment="0" applyProtection="0"/>
    <xf numFmtId="0" fontId="31" fillId="28" borderId="26" applyNumberFormat="0" applyAlignment="0" applyProtection="0"/>
    <xf numFmtId="0" fontId="32" fillId="29" borderId="27" applyNumberFormat="0" applyAlignment="0" applyProtection="0"/>
    <xf numFmtId="0" fontId="33" fillId="0" borderId="28" applyNumberFormat="0" applyFill="0" applyAlignment="0" applyProtection="0"/>
    <xf numFmtId="0" fontId="34" fillId="0" borderId="0" applyNumberFormat="0" applyFill="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35" fillId="17" borderId="26" applyNumberFormat="0" applyAlignment="0" applyProtection="0"/>
    <xf numFmtId="169" fontId="4" fillId="0" borderId="0" applyFill="0" applyBorder="0" applyAlignment="0" applyProtection="0"/>
    <xf numFmtId="169" fontId="4" fillId="0" borderId="0" applyFill="0" applyBorder="0" applyAlignment="0" applyProtection="0"/>
    <xf numFmtId="0" fontId="36" fillId="0" borderId="0"/>
    <xf numFmtId="0" fontId="37" fillId="0" borderId="0" applyNumberFormat="0" applyFill="0" applyBorder="0" applyAlignment="0" applyProtection="0"/>
    <xf numFmtId="0" fontId="38" fillId="0" borderId="29" applyNumberFormat="0" applyFill="0" applyAlignment="0" applyProtection="0"/>
    <xf numFmtId="0" fontId="39" fillId="0" borderId="30" applyNumberFormat="0" applyFill="0" applyAlignment="0" applyProtection="0"/>
    <xf numFmtId="0" fontId="34" fillId="0" borderId="31" applyNumberFormat="0" applyFill="0" applyAlignment="0" applyProtection="0"/>
    <xf numFmtId="0" fontId="29" fillId="15" borderId="0" applyNumberFormat="0" applyBorder="0" applyAlignment="0" applyProtection="0"/>
    <xf numFmtId="170" fontId="1" fillId="0" borderId="0" applyFont="0" applyFill="0" applyBorder="0" applyAlignment="0" applyProtection="0"/>
    <xf numFmtId="171" fontId="4" fillId="0" borderId="0" applyFill="0" applyBorder="0" applyAlignment="0" applyProtection="0"/>
    <xf numFmtId="171" fontId="4" fillId="0" borderId="0" applyFill="0" applyBorder="0" applyAlignment="0" applyProtection="0"/>
    <xf numFmtId="172" fontId="4" fillId="0" borderId="0" applyFill="0" applyBorder="0" applyAlignment="0" applyProtection="0"/>
    <xf numFmtId="173" fontId="4" fillId="0" borderId="0" applyFill="0" applyBorder="0" applyAlignment="0" applyProtection="0"/>
    <xf numFmtId="173" fontId="4" fillId="0" borderId="0" applyFill="0" applyBorder="0" applyAlignment="0" applyProtection="0"/>
    <xf numFmtId="0" fontId="40" fillId="30" borderId="0" applyNumberFormat="0" applyBorder="0" applyAlignment="0" applyProtection="0"/>
    <xf numFmtId="0" fontId="1" fillId="0" borderId="0"/>
    <xf numFmtId="0" fontId="4" fillId="0" borderId="0"/>
    <xf numFmtId="0" fontId="4" fillId="0" borderId="0"/>
    <xf numFmtId="0" fontId="4" fillId="31" borderId="32" applyNumberFormat="0" applyAlignment="0" applyProtection="0"/>
    <xf numFmtId="0" fontId="4" fillId="31" borderId="32" applyNumberFormat="0" applyAlignment="0" applyProtection="0"/>
    <xf numFmtId="0" fontId="41" fillId="28" borderId="4"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0" fontId="4" fillId="32" borderId="0" applyNumberFormat="0" applyBorder="0" applyAlignment="0" applyProtection="0"/>
    <xf numFmtId="0" fontId="41" fillId="28" borderId="4" applyNumberFormat="0" applyAlignment="0" applyProtection="0"/>
    <xf numFmtId="0" fontId="10" fillId="0" borderId="0"/>
    <xf numFmtId="0" fontId="42" fillId="0" borderId="0" applyNumberFormat="0" applyFill="0" applyBorder="0" applyAlignment="0" applyProtection="0"/>
    <xf numFmtId="0" fontId="37" fillId="0" borderId="0" applyNumberFormat="0" applyFill="0" applyBorder="0" applyAlignment="0" applyProtection="0"/>
    <xf numFmtId="0" fontId="43" fillId="0" borderId="0" applyNumberFormat="0" applyFill="0" applyBorder="0" applyAlignment="0" applyProtection="0"/>
    <xf numFmtId="0" fontId="38" fillId="0" borderId="29" applyNumberFormat="0" applyFill="0" applyAlignment="0" applyProtection="0"/>
    <xf numFmtId="0" fontId="39" fillId="0" borderId="30" applyNumberFormat="0" applyFill="0" applyAlignment="0" applyProtection="0"/>
    <xf numFmtId="0" fontId="34" fillId="0" borderId="31" applyNumberFormat="0" applyFill="0" applyAlignment="0" applyProtection="0"/>
    <xf numFmtId="0" fontId="43" fillId="0" borderId="0" applyNumberFormat="0" applyFill="0" applyBorder="0" applyAlignment="0" applyProtection="0"/>
    <xf numFmtId="0" fontId="44" fillId="0" borderId="33" applyNumberFormat="0" applyFill="0" applyAlignment="0" applyProtection="0"/>
    <xf numFmtId="0" fontId="4" fillId="33" borderId="0" applyNumberFormat="0" applyBorder="0" applyAlignment="0" applyProtection="0"/>
  </cellStyleXfs>
  <cellXfs count="243">
    <xf numFmtId="0" fontId="0" fillId="0" borderId="0" xfId="0"/>
    <xf numFmtId="0" fontId="2" fillId="2" borderId="1" xfId="1" applyFont="1" applyFill="1" applyBorder="1" applyAlignment="1" applyProtection="1">
      <alignment horizontal="center" wrapText="1"/>
    </xf>
    <xf numFmtId="0" fontId="3" fillId="2" borderId="1" xfId="1" applyFont="1" applyFill="1" applyBorder="1" applyAlignment="1" applyProtection="1">
      <alignment horizontal="center"/>
    </xf>
    <xf numFmtId="0" fontId="2" fillId="2" borderId="2" xfId="1" applyFont="1" applyFill="1" applyBorder="1" applyAlignment="1" applyProtection="1">
      <alignment horizontal="center"/>
    </xf>
    <xf numFmtId="0" fontId="4" fillId="0" borderId="0" xfId="2"/>
    <xf numFmtId="0" fontId="3"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3" fillId="3" borderId="1" xfId="1" applyFont="1" applyFill="1" applyBorder="1" applyAlignment="1" applyProtection="1">
      <alignment horizontal="center" wrapText="1"/>
    </xf>
    <xf numFmtId="0" fontId="5" fillId="2" borderId="1" xfId="1" applyFont="1" applyFill="1" applyBorder="1" applyAlignment="1" applyProtection="1">
      <alignment horizontal="center" wrapText="1"/>
    </xf>
    <xf numFmtId="0" fontId="5" fillId="2" borderId="4" xfId="1" applyFont="1" applyFill="1" applyBorder="1" applyAlignment="1" applyProtection="1">
      <alignment horizontal="center" wrapText="1"/>
    </xf>
    <xf numFmtId="0" fontId="6" fillId="2" borderId="1" xfId="1" applyFont="1" applyFill="1" applyBorder="1" applyAlignment="1" applyProtection="1">
      <alignment horizontal="center"/>
    </xf>
    <xf numFmtId="0" fontId="6" fillId="2" borderId="4" xfId="1" applyFont="1" applyFill="1" applyBorder="1" applyAlignment="1" applyProtection="1">
      <alignment horizontal="center"/>
    </xf>
    <xf numFmtId="0" fontId="3" fillId="3" borderId="1" xfId="1" applyFont="1" applyFill="1" applyBorder="1" applyAlignment="1" applyProtection="1">
      <alignment horizontal="center" vertical="center" wrapText="1"/>
    </xf>
    <xf numFmtId="164" fontId="6" fillId="2" borderId="1" xfId="1" applyNumberFormat="1" applyFont="1" applyFill="1" applyBorder="1" applyAlignment="1" applyProtection="1">
      <alignment horizontal="center" vertical="center"/>
    </xf>
    <xf numFmtId="0" fontId="6" fillId="2" borderId="1" xfId="1" applyFont="1" applyFill="1" applyBorder="1" applyAlignment="1" applyProtection="1">
      <alignment horizontal="center" wrapText="1"/>
    </xf>
    <xf numFmtId="0" fontId="6" fillId="2" borderId="5" xfId="1" applyFont="1" applyFill="1" applyBorder="1" applyAlignment="1" applyProtection="1">
      <alignment horizontal="center" wrapText="1"/>
    </xf>
    <xf numFmtId="0" fontId="6" fillId="3" borderId="1" xfId="1" applyFont="1" applyFill="1" applyBorder="1" applyAlignment="1" applyProtection="1">
      <alignment horizontal="center" vertical="center" wrapText="1"/>
    </xf>
    <xf numFmtId="0" fontId="6" fillId="3" borderId="1" xfId="1" applyFont="1" applyFill="1" applyBorder="1" applyAlignment="1" applyProtection="1">
      <alignment horizontal="center" vertical="center" textRotation="90" wrapText="1"/>
    </xf>
    <xf numFmtId="0" fontId="7" fillId="0" borderId="0" xfId="2" applyFont="1"/>
    <xf numFmtId="0" fontId="6" fillId="3" borderId="1" xfId="1" applyFont="1" applyFill="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0" fontId="8" fillId="3" borderId="6" xfId="1" applyFont="1" applyFill="1" applyBorder="1" applyAlignment="1" applyProtection="1">
      <alignment horizontal="center" vertical="center" wrapText="1"/>
    </xf>
    <xf numFmtId="9" fontId="6" fillId="4" borderId="1" xfId="1" applyNumberFormat="1" applyFont="1" applyFill="1" applyBorder="1" applyAlignment="1" applyProtection="1">
      <alignment horizontal="center" vertical="center" wrapText="1"/>
    </xf>
    <xf numFmtId="0" fontId="6" fillId="3" borderId="7" xfId="2" applyFont="1" applyFill="1" applyBorder="1" applyAlignment="1" applyProtection="1">
      <alignment horizontal="center" vertical="center" wrapText="1"/>
      <protection locked="0"/>
    </xf>
    <xf numFmtId="0" fontId="6" fillId="3" borderId="8" xfId="2" applyFont="1" applyFill="1" applyBorder="1" applyAlignment="1" applyProtection="1">
      <alignment horizontal="center" vertical="center" wrapText="1"/>
      <protection locked="0"/>
    </xf>
    <xf numFmtId="0" fontId="8" fillId="3" borderId="9" xfId="2" applyFont="1" applyFill="1" applyBorder="1" applyAlignment="1" applyProtection="1">
      <alignment horizontal="center" vertical="center" wrapText="1"/>
      <protection locked="0"/>
    </xf>
    <xf numFmtId="0" fontId="8" fillId="3" borderId="10" xfId="2" applyFont="1" applyFill="1" applyBorder="1" applyAlignment="1" applyProtection="1">
      <alignment horizontal="center" vertical="center" wrapText="1"/>
      <protection locked="0"/>
    </xf>
    <xf numFmtId="0" fontId="8" fillId="3" borderId="11" xfId="2" applyFont="1" applyFill="1" applyBorder="1" applyAlignment="1" applyProtection="1">
      <alignment horizontal="center" vertical="center" wrapText="1"/>
      <protection locked="0"/>
    </xf>
    <xf numFmtId="0" fontId="8" fillId="3" borderId="8" xfId="2" applyFont="1" applyFill="1" applyBorder="1" applyAlignment="1" applyProtection="1">
      <alignment horizontal="center" vertical="center" wrapText="1"/>
      <protection locked="0"/>
    </xf>
    <xf numFmtId="0" fontId="0" fillId="2" borderId="1" xfId="1" applyFont="1" applyFill="1" applyBorder="1" applyAlignment="1" applyProtection="1">
      <alignment horizontal="center" vertical="center" wrapText="1"/>
    </xf>
    <xf numFmtId="0" fontId="9" fillId="2" borderId="1" xfId="1" applyFont="1" applyFill="1" applyBorder="1" applyAlignment="1" applyProtection="1">
      <alignment horizontal="center" vertical="center" wrapText="1"/>
    </xf>
    <xf numFmtId="0" fontId="9" fillId="2" borderId="1"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9" fontId="12" fillId="2" borderId="1" xfId="1" applyNumberFormat="1" applyFont="1" applyFill="1" applyBorder="1" applyAlignment="1" applyProtection="1">
      <alignment horizontal="center" vertical="center" wrapText="1"/>
    </xf>
    <xf numFmtId="0" fontId="11" fillId="5" borderId="1" xfId="1" applyNumberFormat="1" applyFont="1" applyFill="1" applyBorder="1" applyAlignment="1" applyProtection="1">
      <alignment horizontal="center" vertical="center" wrapText="1"/>
    </xf>
    <xf numFmtId="0" fontId="9" fillId="5" borderId="1" xfId="1" applyNumberFormat="1" applyFont="1" applyFill="1" applyBorder="1" applyAlignment="1" applyProtection="1">
      <alignment horizontal="center" vertical="center" wrapText="1"/>
    </xf>
    <xf numFmtId="10" fontId="4" fillId="0" borderId="1" xfId="2" applyNumberFormat="1" applyFont="1" applyFill="1" applyBorder="1" applyAlignment="1" applyProtection="1">
      <alignment horizontal="center" vertical="center" wrapText="1"/>
      <protection locked="0"/>
    </xf>
    <xf numFmtId="0" fontId="11" fillId="2" borderId="1" xfId="1" applyNumberFormat="1" applyFont="1" applyFill="1" applyBorder="1" applyAlignment="1" applyProtection="1">
      <alignment horizontal="center" vertical="center" wrapText="1"/>
    </xf>
    <xf numFmtId="0" fontId="9" fillId="2" borderId="1" xfId="1" applyNumberFormat="1" applyFont="1" applyFill="1" applyBorder="1" applyAlignment="1" applyProtection="1">
      <alignment horizontal="center" vertical="center" wrapText="1"/>
    </xf>
    <xf numFmtId="9" fontId="4" fillId="0" borderId="1" xfId="2" applyNumberFormat="1" applyFont="1" applyFill="1" applyBorder="1" applyAlignment="1" applyProtection="1">
      <alignment horizontal="center" vertical="center" wrapText="1"/>
      <protection locked="0"/>
    </xf>
    <xf numFmtId="9" fontId="9" fillId="5" borderId="1" xfId="3" applyFont="1" applyFill="1" applyBorder="1" applyAlignment="1" applyProtection="1">
      <alignment horizontal="center" vertical="center" wrapText="1"/>
    </xf>
    <xf numFmtId="1" fontId="9" fillId="2" borderId="1" xfId="1" applyNumberFormat="1" applyFont="1" applyFill="1" applyBorder="1" applyAlignment="1" applyProtection="1">
      <alignment horizontal="center" vertical="center" wrapText="1"/>
    </xf>
    <xf numFmtId="1" fontId="13" fillId="5" borderId="1" xfId="1" applyNumberFormat="1" applyFont="1" applyFill="1" applyBorder="1" applyAlignment="1" applyProtection="1">
      <alignment horizontal="center" vertical="center" wrapText="1"/>
    </xf>
    <xf numFmtId="9" fontId="13" fillId="5" borderId="1" xfId="3" applyFont="1" applyFill="1" applyBorder="1" applyAlignment="1" applyProtection="1">
      <alignment horizontal="center" vertical="center" wrapText="1"/>
    </xf>
    <xf numFmtId="166" fontId="9" fillId="2" borderId="1" xfId="4" applyNumberFormat="1" applyFont="1" applyFill="1" applyBorder="1" applyAlignment="1" applyProtection="1">
      <alignment horizontal="center" vertical="center" wrapText="1"/>
    </xf>
    <xf numFmtId="166" fontId="9" fillId="2" borderId="1" xfId="1" applyNumberFormat="1" applyFont="1" applyFill="1" applyBorder="1" applyAlignment="1" applyProtection="1">
      <alignment horizontal="center" vertical="center" wrapText="1"/>
    </xf>
    <xf numFmtId="10" fontId="9" fillId="2" borderId="1" xfId="1" applyNumberFormat="1" applyFont="1" applyFill="1" applyBorder="1" applyAlignment="1" applyProtection="1">
      <alignment horizontal="center" vertical="center" wrapText="1"/>
    </xf>
    <xf numFmtId="10" fontId="9" fillId="2" borderId="12" xfId="1" applyNumberFormat="1" applyFont="1" applyFill="1" applyBorder="1" applyAlignment="1" applyProtection="1">
      <alignment horizontal="center" vertical="center" wrapText="1"/>
    </xf>
    <xf numFmtId="0" fontId="9" fillId="6" borderId="1" xfId="2" applyFont="1" applyFill="1" applyBorder="1" applyAlignment="1" applyProtection="1">
      <alignment horizontal="center" vertical="center" wrapText="1"/>
      <protection locked="0"/>
    </xf>
    <xf numFmtId="9" fontId="10" fillId="6" borderId="1" xfId="2" applyNumberFormat="1" applyFont="1" applyFill="1" applyBorder="1" applyAlignment="1">
      <alignment horizontal="center" vertical="center" wrapText="1"/>
    </xf>
    <xf numFmtId="0" fontId="9" fillId="0" borderId="1" xfId="2" applyFont="1" applyBorder="1" applyAlignment="1" applyProtection="1">
      <alignment horizontal="center" vertical="center" wrapText="1"/>
      <protection locked="0"/>
    </xf>
    <xf numFmtId="0" fontId="10" fillId="0" borderId="1" xfId="2" applyFont="1" applyBorder="1" applyAlignment="1">
      <alignment horizontal="center" vertical="center" wrapText="1"/>
    </xf>
    <xf numFmtId="0" fontId="9" fillId="0" borderId="1" xfId="2" applyNumberFormat="1" applyFont="1" applyFill="1" applyBorder="1" applyAlignment="1" applyProtection="1">
      <alignment horizontal="center" vertical="center" wrapText="1"/>
      <protection locked="0"/>
    </xf>
    <xf numFmtId="9" fontId="10" fillId="0" borderId="1" xfId="2" applyNumberFormat="1" applyFont="1" applyFill="1" applyBorder="1" applyAlignment="1">
      <alignment horizontal="center" vertical="center" wrapText="1"/>
    </xf>
    <xf numFmtId="9" fontId="9" fillId="2" borderId="1" xfId="1" applyNumberFormat="1" applyFont="1" applyFill="1" applyBorder="1" applyAlignment="1" applyProtection="1">
      <alignment horizontal="center" vertical="center" wrapText="1"/>
    </xf>
    <xf numFmtId="10" fontId="9" fillId="2" borderId="13" xfId="1" applyNumberFormat="1" applyFont="1" applyFill="1" applyBorder="1" applyAlignment="1" applyProtection="1">
      <alignment horizontal="center" vertical="center" wrapText="1"/>
    </xf>
    <xf numFmtId="9" fontId="9" fillId="0" borderId="1" xfId="2" applyNumberFormat="1" applyFont="1" applyFill="1" applyBorder="1" applyAlignment="1" applyProtection="1">
      <alignment horizontal="center" vertical="center" wrapText="1"/>
      <protection locked="0"/>
    </xf>
    <xf numFmtId="10" fontId="9" fillId="2" borderId="14" xfId="1" applyNumberFormat="1" applyFont="1" applyFill="1" applyBorder="1" applyAlignment="1" applyProtection="1">
      <alignment horizontal="center" vertical="center" wrapText="1"/>
    </xf>
    <xf numFmtId="0" fontId="5" fillId="3" borderId="1" xfId="1" applyFont="1" applyFill="1" applyBorder="1" applyAlignment="1" applyProtection="1">
      <alignment horizontal="center" vertical="center" wrapText="1"/>
    </xf>
    <xf numFmtId="0" fontId="6" fillId="7" borderId="1"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9" fillId="0" borderId="1" xfId="1" applyFont="1" applyBorder="1" applyAlignment="1">
      <alignment horizontal="center" vertical="center" wrapText="1"/>
    </xf>
    <xf numFmtId="9" fontId="15" fillId="2" borderId="1" xfId="3" applyNumberFormat="1" applyFont="1" applyFill="1" applyBorder="1" applyAlignment="1" applyProtection="1">
      <alignment horizontal="center" vertical="center" wrapText="1"/>
    </xf>
    <xf numFmtId="0" fontId="11" fillId="5" borderId="1" xfId="1" applyFont="1" applyFill="1" applyBorder="1" applyAlignment="1" applyProtection="1">
      <alignment horizontal="center" vertical="center" wrapText="1"/>
    </xf>
    <xf numFmtId="10" fontId="4" fillId="8" borderId="1" xfId="2" applyNumberFormat="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0" fillId="6" borderId="1" xfId="2" applyFont="1" applyFill="1" applyBorder="1" applyAlignment="1">
      <alignment horizontal="center" vertical="center" wrapText="1"/>
    </xf>
    <xf numFmtId="9" fontId="10" fillId="0" borderId="1" xfId="2" applyNumberFormat="1" applyFont="1" applyBorder="1" applyAlignment="1">
      <alignment horizontal="center" vertical="center" wrapText="1"/>
    </xf>
    <xf numFmtId="9" fontId="11" fillId="5" borderId="1" xfId="1" applyNumberFormat="1" applyFont="1" applyFill="1" applyBorder="1" applyAlignment="1" applyProtection="1">
      <alignment horizontal="center" vertical="center" wrapText="1"/>
    </xf>
    <xf numFmtId="9" fontId="11" fillId="2" borderId="1" xfId="1" applyNumberFormat="1" applyFont="1" applyFill="1" applyBorder="1" applyAlignment="1" applyProtection="1">
      <alignment horizontal="center" vertical="center" wrapText="1"/>
    </xf>
    <xf numFmtId="9" fontId="9" fillId="2" borderId="1" xfId="3" applyFont="1" applyFill="1" applyBorder="1" applyAlignment="1" applyProtection="1">
      <alignment horizontal="center" vertical="center" wrapText="1"/>
    </xf>
    <xf numFmtId="9" fontId="17" fillId="5" borderId="1" xfId="3" applyFont="1" applyFill="1" applyBorder="1" applyAlignment="1" applyProtection="1">
      <alignment horizontal="center" vertical="center" wrapText="1"/>
    </xf>
    <xf numFmtId="0" fontId="9" fillId="2" borderId="1" xfId="1" applyFont="1" applyFill="1" applyBorder="1" applyAlignment="1">
      <alignment horizontal="center" vertical="center" wrapText="1"/>
    </xf>
    <xf numFmtId="10" fontId="10" fillId="2" borderId="1" xfId="1" applyNumberFormat="1" applyFont="1" applyFill="1" applyBorder="1" applyAlignment="1" applyProtection="1">
      <alignment horizontal="center" vertical="center" wrapText="1"/>
    </xf>
    <xf numFmtId="10" fontId="10" fillId="2" borderId="13" xfId="1" applyNumberFormat="1" applyFont="1" applyFill="1" applyBorder="1" applyAlignment="1" applyProtection="1">
      <alignment horizontal="center" vertical="center" wrapText="1"/>
    </xf>
    <xf numFmtId="9" fontId="9" fillId="6" borderId="1" xfId="2" applyNumberFormat="1" applyFont="1" applyFill="1" applyBorder="1" applyAlignment="1" applyProtection="1">
      <alignment horizontal="center" vertical="center" wrapText="1"/>
      <protection locked="0"/>
    </xf>
    <xf numFmtId="9" fontId="9" fillId="6" borderId="1" xfId="3" applyNumberFormat="1" applyFont="1" applyFill="1" applyBorder="1" applyAlignment="1" applyProtection="1">
      <alignment horizontal="center" vertical="center" wrapText="1"/>
      <protection locked="0"/>
    </xf>
    <xf numFmtId="9" fontId="9" fillId="0" borderId="1" xfId="2" applyNumberFormat="1" applyFont="1" applyBorder="1" applyAlignment="1" applyProtection="1">
      <alignment horizontal="center" vertical="center" wrapText="1"/>
      <protection locked="0"/>
    </xf>
    <xf numFmtId="9" fontId="18" fillId="0" borderId="15" xfId="3" applyFont="1" applyFill="1" applyBorder="1" applyAlignment="1" applyProtection="1">
      <alignment horizontal="center" vertical="center" wrapText="1"/>
      <protection locked="0"/>
    </xf>
    <xf numFmtId="9" fontId="4" fillId="0" borderId="15" xfId="2" applyNumberFormat="1" applyFont="1" applyBorder="1" applyAlignment="1">
      <alignment horizontal="left" vertical="center" wrapText="1"/>
    </xf>
    <xf numFmtId="9" fontId="4" fillId="0" borderId="15" xfId="2" applyNumberFormat="1" applyFont="1" applyBorder="1" applyAlignment="1">
      <alignment horizontal="center" vertical="center" wrapText="1"/>
    </xf>
    <xf numFmtId="9" fontId="13" fillId="5" borderId="1" xfId="3" applyNumberFormat="1" applyFont="1" applyFill="1" applyBorder="1" applyAlignment="1" applyProtection="1">
      <alignment horizontal="center" vertical="center" wrapText="1"/>
    </xf>
    <xf numFmtId="167" fontId="9" fillId="6" borderId="1" xfId="3" applyNumberFormat="1" applyFont="1" applyFill="1" applyBorder="1" applyAlignment="1" applyProtection="1">
      <alignment horizontal="center" vertical="center" wrapText="1"/>
      <protection locked="0"/>
    </xf>
    <xf numFmtId="10" fontId="9" fillId="0" borderId="1" xfId="2" applyNumberFormat="1" applyFont="1" applyBorder="1" applyAlignment="1" applyProtection="1">
      <alignment horizontal="center" vertical="center" wrapText="1"/>
      <protection locked="0"/>
    </xf>
    <xf numFmtId="9" fontId="9" fillId="6" borderId="1" xfId="3" applyFont="1" applyFill="1" applyBorder="1" applyAlignment="1" applyProtection="1">
      <alignment horizontal="center" vertical="center" wrapText="1"/>
      <protection locked="0"/>
    </xf>
    <xf numFmtId="9" fontId="9" fillId="0" borderId="16" xfId="2" applyNumberFormat="1" applyFont="1" applyBorder="1" applyAlignment="1" applyProtection="1">
      <alignment horizontal="center" vertical="center" wrapText="1"/>
      <protection locked="0"/>
    </xf>
    <xf numFmtId="10" fontId="18" fillId="0" borderId="4" xfId="3" applyNumberFormat="1" applyFont="1" applyFill="1" applyBorder="1" applyAlignment="1" applyProtection="1">
      <alignment horizontal="center" vertical="center" wrapText="1"/>
      <protection locked="0"/>
    </xf>
    <xf numFmtId="9" fontId="4" fillId="0" borderId="4" xfId="2" applyNumberFormat="1" applyFont="1" applyFill="1" applyBorder="1" applyAlignment="1">
      <alignment horizontal="left" vertical="center" wrapText="1"/>
    </xf>
    <xf numFmtId="9" fontId="4" fillId="0" borderId="4" xfId="2" applyNumberFormat="1" applyFont="1" applyFill="1" applyBorder="1" applyAlignment="1">
      <alignment horizontal="center" vertical="center" wrapText="1"/>
    </xf>
    <xf numFmtId="10" fontId="9" fillId="5" borderId="1" xfId="3" applyNumberFormat="1" applyFont="1" applyFill="1" applyBorder="1" applyAlignment="1" applyProtection="1">
      <alignment horizontal="center" vertical="center" wrapText="1"/>
    </xf>
    <xf numFmtId="10" fontId="9" fillId="2" borderId="1" xfId="3" applyNumberFormat="1" applyFont="1" applyFill="1" applyBorder="1" applyAlignment="1" applyProtection="1">
      <alignment horizontal="center" vertical="center" wrapText="1"/>
    </xf>
    <xf numFmtId="0" fontId="10" fillId="0" borderId="1" xfId="2" applyFont="1" applyFill="1" applyBorder="1" applyAlignment="1">
      <alignment horizontal="center" vertical="center" wrapText="1"/>
    </xf>
    <xf numFmtId="10" fontId="9" fillId="6" borderId="1" xfId="3" applyNumberFormat="1" applyFont="1" applyFill="1" applyBorder="1" applyAlignment="1" applyProtection="1">
      <alignment horizontal="center" vertical="center" wrapText="1"/>
      <protection locked="0"/>
    </xf>
    <xf numFmtId="9" fontId="18" fillId="0" borderId="4" xfId="3"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xf>
    <xf numFmtId="10" fontId="0" fillId="0" borderId="4" xfId="3" applyNumberFormat="1" applyFont="1" applyFill="1" applyBorder="1" applyAlignment="1" applyProtection="1">
      <alignment horizontal="center" vertical="center" wrapText="1"/>
      <protection locked="0"/>
    </xf>
    <xf numFmtId="9" fontId="4" fillId="0" borderId="4" xfId="2" applyNumberFormat="1" applyFont="1" applyBorder="1" applyAlignment="1">
      <alignment horizontal="center" vertical="center" wrapText="1"/>
    </xf>
    <xf numFmtId="9" fontId="0" fillId="0" borderId="4" xfId="3" applyNumberFormat="1" applyFont="1" applyFill="1" applyBorder="1" applyAlignment="1" applyProtection="1">
      <alignment horizontal="center" vertical="center" wrapText="1"/>
      <protection locked="0"/>
    </xf>
    <xf numFmtId="9" fontId="10" fillId="2"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9" fontId="10" fillId="9" borderId="1" xfId="2" applyNumberFormat="1" applyFont="1" applyFill="1" applyBorder="1" applyAlignment="1">
      <alignment horizontal="center" vertical="center" wrapText="1"/>
    </xf>
    <xf numFmtId="9" fontId="10" fillId="0" borderId="17" xfId="3" applyNumberFormat="1" applyFont="1" applyFill="1" applyBorder="1" applyAlignment="1" applyProtection="1">
      <alignment horizontal="center" vertical="center" wrapText="1"/>
      <protection locked="0"/>
    </xf>
    <xf numFmtId="9" fontId="10" fillId="0" borderId="17" xfId="2" applyNumberFormat="1" applyFont="1" applyFill="1" applyBorder="1" applyAlignment="1">
      <alignment horizontal="center" vertical="center" wrapText="1"/>
    </xf>
    <xf numFmtId="0" fontId="4" fillId="0" borderId="17" xfId="2" applyFont="1" applyFill="1" applyBorder="1" applyAlignment="1">
      <alignment horizontal="center" vertical="center" wrapText="1"/>
    </xf>
    <xf numFmtId="0" fontId="18" fillId="2" borderId="1" xfId="1" applyFont="1" applyFill="1" applyBorder="1" applyAlignment="1" applyProtection="1">
      <alignment horizontal="center" vertical="center" wrapText="1"/>
    </xf>
    <xf numFmtId="9" fontId="10" fillId="0" borderId="1" xfId="3" applyNumberFormat="1" applyFont="1" applyFill="1" applyBorder="1" applyAlignment="1" applyProtection="1">
      <alignment horizontal="center" vertical="center" wrapText="1"/>
      <protection locked="0"/>
    </xf>
    <xf numFmtId="49" fontId="9" fillId="0" borderId="1" xfId="1" applyNumberFormat="1" applyFont="1" applyFill="1" applyBorder="1" applyAlignment="1" applyProtection="1">
      <alignment horizontal="center" vertical="center" wrapText="1"/>
    </xf>
    <xf numFmtId="0" fontId="9" fillId="0" borderId="1" xfId="2" applyFont="1" applyFill="1" applyBorder="1" applyAlignment="1" applyProtection="1">
      <alignment horizontal="center" vertical="center" wrapText="1"/>
    </xf>
    <xf numFmtId="9" fontId="15" fillId="0" borderId="1" xfId="3" applyNumberFormat="1" applyFont="1" applyFill="1" applyBorder="1" applyAlignment="1" applyProtection="1">
      <alignment horizontal="center" vertical="center" wrapText="1"/>
    </xf>
    <xf numFmtId="9" fontId="10" fillId="0" borderId="1" xfId="2" applyNumberFormat="1" applyFont="1" applyFill="1" applyBorder="1" applyAlignment="1" applyProtection="1">
      <alignment horizontal="center" vertical="center" wrapText="1"/>
    </xf>
    <xf numFmtId="10" fontId="9" fillId="0" borderId="1" xfId="2" applyNumberFormat="1" applyFont="1" applyFill="1" applyBorder="1" applyAlignment="1" applyProtection="1">
      <alignment horizontal="center" vertical="center" wrapText="1"/>
    </xf>
    <xf numFmtId="10" fontId="10" fillId="0" borderId="1" xfId="2" applyNumberFormat="1" applyFont="1" applyFill="1" applyBorder="1" applyAlignment="1" applyProtection="1">
      <alignment horizontal="center" vertical="center" wrapText="1"/>
    </xf>
    <xf numFmtId="10" fontId="9" fillId="0" borderId="14" xfId="2" applyNumberFormat="1" applyFont="1" applyFill="1" applyBorder="1" applyAlignment="1" applyProtection="1">
      <alignment horizontal="center" vertical="center" wrapText="1"/>
    </xf>
    <xf numFmtId="9" fontId="18" fillId="0" borderId="18" xfId="2" applyNumberFormat="1" applyFont="1" applyBorder="1" applyAlignment="1" applyProtection="1">
      <alignment horizontal="center" vertical="center" wrapText="1"/>
      <protection locked="0"/>
    </xf>
    <xf numFmtId="9" fontId="4" fillId="0" borderId="18" xfId="2" applyNumberFormat="1" applyFont="1" applyFill="1" applyBorder="1" applyAlignment="1">
      <alignment horizontal="center" vertical="center" wrapText="1"/>
    </xf>
    <xf numFmtId="0" fontId="4" fillId="3" borderId="1" xfId="2" applyFill="1" applyBorder="1" applyAlignment="1">
      <alignment horizontal="center" vertical="center"/>
    </xf>
    <xf numFmtId="0" fontId="9" fillId="3" borderId="1" xfId="1" applyFont="1" applyFill="1" applyBorder="1" applyAlignment="1" applyProtection="1">
      <alignment horizontal="center" vertical="center" wrapText="1"/>
    </xf>
    <xf numFmtId="10" fontId="9" fillId="3" borderId="1" xfId="1" applyNumberFormat="1" applyFont="1" applyFill="1" applyBorder="1" applyAlignment="1" applyProtection="1">
      <alignment horizontal="center" vertical="center" wrapText="1"/>
    </xf>
    <xf numFmtId="0" fontId="10" fillId="0" borderId="1" xfId="2" applyFont="1" applyBorder="1" applyAlignment="1">
      <alignment horizontal="center" vertical="center" wrapText="1"/>
    </xf>
    <xf numFmtId="0" fontId="4" fillId="0" borderId="1" xfId="2" applyFont="1" applyBorder="1" applyAlignment="1">
      <alignment horizontal="center" vertical="center" wrapText="1"/>
    </xf>
    <xf numFmtId="10" fontId="15" fillId="2" borderId="1" xfId="3" applyNumberFormat="1" applyFont="1" applyFill="1" applyBorder="1" applyAlignment="1" applyProtection="1">
      <alignment horizontal="center" vertical="center" wrapText="1"/>
    </xf>
    <xf numFmtId="9" fontId="9" fillId="5" borderId="1" xfId="1" applyNumberFormat="1" applyFont="1" applyFill="1" applyBorder="1" applyAlignment="1" applyProtection="1">
      <alignment horizontal="center" vertical="center" wrapText="1"/>
    </xf>
    <xf numFmtId="9" fontId="13" fillId="5" borderId="1" xfId="1" applyNumberFormat="1" applyFont="1" applyFill="1" applyBorder="1" applyAlignment="1" applyProtection="1">
      <alignment horizontal="center" vertical="center" wrapText="1"/>
    </xf>
    <xf numFmtId="9" fontId="17" fillId="5" borderId="1" xfId="1" applyNumberFormat="1" applyFont="1" applyFill="1" applyBorder="1" applyAlignment="1" applyProtection="1">
      <alignment horizontal="center" vertical="center" wrapText="1"/>
    </xf>
    <xf numFmtId="0" fontId="10" fillId="2" borderId="3" xfId="1" applyFont="1" applyFill="1" applyBorder="1" applyAlignment="1" applyProtection="1">
      <alignment horizontal="center" vertical="center" wrapText="1"/>
    </xf>
    <xf numFmtId="0" fontId="17" fillId="2" borderId="3" xfId="1" applyFont="1" applyFill="1" applyBorder="1" applyAlignment="1" applyProtection="1">
      <alignment horizontal="center" vertical="center" wrapText="1"/>
    </xf>
    <xf numFmtId="9" fontId="9" fillId="6" borderId="19" xfId="2" applyNumberFormat="1" applyFont="1" applyFill="1" applyBorder="1" applyAlignment="1" applyProtection="1">
      <alignment horizontal="center" vertical="center" wrapText="1"/>
      <protection locked="0"/>
    </xf>
    <xf numFmtId="0" fontId="9" fillId="0" borderId="19" xfId="2" applyFont="1" applyFill="1" applyBorder="1" applyAlignment="1" applyProtection="1">
      <alignment horizontal="center" vertical="center" wrapText="1"/>
      <protection locked="0"/>
    </xf>
    <xf numFmtId="9" fontId="13" fillId="10" borderId="1" xfId="3" applyFont="1" applyFill="1" applyBorder="1" applyAlignment="1" applyProtection="1">
      <alignment horizontal="center" vertical="center" wrapText="1"/>
    </xf>
    <xf numFmtId="10" fontId="10" fillId="0" borderId="1" xfId="1" applyNumberFormat="1" applyFont="1" applyFill="1" applyBorder="1" applyAlignment="1" applyProtection="1">
      <alignment horizontal="center" vertical="center" wrapText="1"/>
    </xf>
    <xf numFmtId="10" fontId="9" fillId="0" borderId="1" xfId="1" applyNumberFormat="1" applyFont="1" applyFill="1" applyBorder="1" applyAlignment="1" applyProtection="1">
      <alignment horizontal="center" vertical="center" wrapText="1"/>
    </xf>
    <xf numFmtId="0" fontId="17" fillId="2" borderId="20" xfId="1" applyFont="1" applyFill="1" applyBorder="1" applyAlignment="1" applyProtection="1">
      <alignment horizontal="center" vertical="center" wrapText="1"/>
    </xf>
    <xf numFmtId="9" fontId="4" fillId="6" borderId="1" xfId="2" applyNumberFormat="1" applyFont="1" applyFill="1" applyBorder="1" applyAlignment="1">
      <alignment horizontal="center" vertical="center" wrapText="1"/>
    </xf>
    <xf numFmtId="9" fontId="4" fillId="0" borderId="1" xfId="2" applyNumberFormat="1" applyFont="1" applyFill="1" applyBorder="1" applyAlignment="1">
      <alignment horizontal="center" vertical="center" wrapText="1"/>
    </xf>
    <xf numFmtId="9" fontId="9" fillId="6" borderId="18" xfId="3" applyFont="1" applyFill="1" applyBorder="1" applyAlignment="1" applyProtection="1">
      <alignment horizontal="center" vertical="center" wrapText="1"/>
      <protection locked="0"/>
    </xf>
    <xf numFmtId="9" fontId="10" fillId="6" borderId="19" xfId="2" applyNumberFormat="1" applyFont="1" applyFill="1" applyBorder="1" applyAlignment="1">
      <alignment horizontal="center" vertical="center" wrapText="1"/>
    </xf>
    <xf numFmtId="9" fontId="10" fillId="6" borderId="18" xfId="2" applyNumberFormat="1" applyFont="1" applyFill="1" applyBorder="1" applyAlignment="1">
      <alignment horizontal="center" vertical="center" wrapText="1"/>
    </xf>
    <xf numFmtId="9" fontId="9" fillId="0" borderId="1" xfId="3" applyFont="1" applyFill="1" applyBorder="1" applyAlignment="1" applyProtection="1">
      <alignment horizontal="center" vertical="center" wrapText="1"/>
      <protection locked="0"/>
    </xf>
    <xf numFmtId="9" fontId="10" fillId="0" borderId="1" xfId="2" applyNumberFormat="1" applyFont="1" applyFill="1" applyBorder="1" applyAlignment="1">
      <alignment horizontal="left" vertical="top" wrapText="1"/>
    </xf>
    <xf numFmtId="9" fontId="4" fillId="8" borderId="1" xfId="2" applyNumberFormat="1" applyFont="1" applyFill="1" applyBorder="1" applyAlignment="1" applyProtection="1">
      <alignment horizontal="center" vertical="center" wrapText="1"/>
      <protection locked="0"/>
    </xf>
    <xf numFmtId="9" fontId="10" fillId="11" borderId="18" xfId="2" applyNumberFormat="1" applyFont="1" applyFill="1" applyBorder="1" applyAlignment="1">
      <alignment horizontal="center" vertical="center" wrapText="1"/>
    </xf>
    <xf numFmtId="0" fontId="4" fillId="0" borderId="19" xfId="2" applyFont="1" applyFill="1" applyBorder="1" applyAlignment="1" applyProtection="1">
      <alignment horizontal="center" vertical="center" wrapText="1"/>
      <protection locked="0"/>
    </xf>
    <xf numFmtId="9" fontId="9" fillId="6" borderId="18" xfId="2" applyNumberFormat="1" applyFont="1" applyFill="1" applyBorder="1" applyAlignment="1" applyProtection="1">
      <alignment horizontal="center" vertical="center" wrapText="1"/>
      <protection locked="0"/>
    </xf>
    <xf numFmtId="0" fontId="20" fillId="6" borderId="18" xfId="2" applyFont="1" applyFill="1" applyBorder="1" applyAlignment="1" applyProtection="1">
      <alignment horizontal="center" vertical="center" wrapText="1"/>
      <protection locked="0"/>
    </xf>
    <xf numFmtId="9" fontId="10" fillId="0" borderId="18" xfId="2" applyNumberFormat="1" applyFont="1" applyFill="1" applyBorder="1" applyAlignment="1">
      <alignment horizontal="center" vertical="center" wrapText="1"/>
    </xf>
    <xf numFmtId="0" fontId="9" fillId="2" borderId="20" xfId="1" applyFont="1" applyFill="1" applyBorder="1" applyAlignment="1" applyProtection="1">
      <alignment horizontal="center" vertical="center" wrapText="1"/>
    </xf>
    <xf numFmtId="9" fontId="10" fillId="9" borderId="18" xfId="2" applyNumberFormat="1" applyFont="1" applyFill="1" applyBorder="1" applyAlignment="1">
      <alignment horizontal="center" vertical="center" wrapText="1"/>
    </xf>
    <xf numFmtId="9" fontId="4" fillId="6" borderId="18" xfId="2" applyNumberFormat="1" applyFont="1" applyFill="1" applyBorder="1" applyAlignment="1">
      <alignment horizontal="center" vertical="center" wrapText="1"/>
    </xf>
    <xf numFmtId="0" fontId="9" fillId="5" borderId="1" xfId="3" applyNumberFormat="1" applyFont="1" applyFill="1" applyBorder="1" applyAlignment="1" applyProtection="1">
      <alignment horizontal="center" vertical="center" wrapText="1"/>
    </xf>
    <xf numFmtId="0" fontId="9" fillId="2" borderId="1" xfId="3" applyNumberFormat="1" applyFont="1" applyFill="1" applyBorder="1" applyAlignment="1" applyProtection="1">
      <alignment horizontal="center" vertical="center" wrapText="1"/>
    </xf>
    <xf numFmtId="1" fontId="9" fillId="2" borderId="1" xfId="3" applyNumberFormat="1" applyFont="1" applyFill="1" applyBorder="1" applyAlignment="1" applyProtection="1">
      <alignment horizontal="center" vertical="center" wrapText="1"/>
    </xf>
    <xf numFmtId="0" fontId="13" fillId="5" borderId="1" xfId="3" applyNumberFormat="1" applyFont="1" applyFill="1" applyBorder="1" applyAlignment="1" applyProtection="1">
      <alignment horizontal="center" vertical="center" wrapText="1"/>
    </xf>
    <xf numFmtId="0" fontId="10" fillId="2" borderId="20" xfId="1" applyFont="1" applyFill="1" applyBorder="1" applyAlignment="1" applyProtection="1">
      <alignment horizontal="center" vertical="center" wrapText="1"/>
    </xf>
    <xf numFmtId="0" fontId="9" fillId="6" borderId="1" xfId="2" applyNumberFormat="1" applyFont="1" applyFill="1" applyBorder="1" applyAlignment="1" applyProtection="1">
      <alignment horizontal="center" vertical="center" wrapText="1"/>
      <protection locked="0"/>
    </xf>
    <xf numFmtId="0" fontId="9" fillId="0" borderId="1" xfId="2" applyNumberFormat="1" applyFont="1" applyBorder="1" applyAlignment="1" applyProtection="1">
      <alignment horizontal="center" vertical="center" wrapText="1"/>
      <protection locked="0"/>
    </xf>
    <xf numFmtId="0" fontId="9" fillId="6" borderId="18" xfId="3" applyNumberFormat="1" applyFont="1" applyFill="1" applyBorder="1" applyAlignment="1" applyProtection="1">
      <alignment horizontal="center" vertical="center" wrapText="1"/>
      <protection locked="0"/>
    </xf>
    <xf numFmtId="0" fontId="9" fillId="0" borderId="1" xfId="3" applyNumberFormat="1" applyFont="1" applyFill="1" applyBorder="1" applyAlignment="1" applyProtection="1">
      <alignment horizontal="center" vertical="center" wrapText="1"/>
      <protection locked="0"/>
    </xf>
    <xf numFmtId="49" fontId="10" fillId="0" borderId="1" xfId="2" applyNumberFormat="1" applyFont="1" applyBorder="1" applyAlignment="1">
      <alignment horizontal="center" vertical="center" wrapText="1"/>
    </xf>
    <xf numFmtId="0" fontId="10" fillId="6" borderId="1" xfId="2" applyNumberFormat="1" applyFont="1" applyFill="1" applyBorder="1" applyAlignment="1">
      <alignment horizontal="center" vertical="center" wrapText="1"/>
    </xf>
    <xf numFmtId="0" fontId="22" fillId="0" borderId="1" xfId="2" applyFont="1" applyFill="1" applyBorder="1" applyAlignment="1">
      <alignment horizontal="center" vertical="center" wrapText="1"/>
    </xf>
    <xf numFmtId="0" fontId="10" fillId="6" borderId="18" xfId="2" applyFont="1" applyFill="1" applyBorder="1" applyAlignment="1">
      <alignment horizontal="center" vertical="center" wrapText="1"/>
    </xf>
    <xf numFmtId="9" fontId="9" fillId="5" borderId="1" xfId="3" applyNumberFormat="1" applyFont="1" applyFill="1" applyBorder="1" applyAlignment="1" applyProtection="1">
      <alignment horizontal="center" vertical="center" wrapText="1"/>
    </xf>
    <xf numFmtId="168" fontId="9" fillId="0" borderId="18" xfId="2" applyNumberFormat="1" applyFont="1" applyBorder="1" applyAlignment="1" applyProtection="1">
      <alignment horizontal="center" vertical="center" wrapText="1"/>
      <protection locked="0"/>
    </xf>
    <xf numFmtId="9" fontId="10" fillId="0" borderId="21" xfId="2" applyNumberFormat="1" applyFont="1" applyBorder="1" applyAlignment="1">
      <alignment horizontal="center" vertical="center" wrapText="1"/>
    </xf>
    <xf numFmtId="0" fontId="10" fillId="0" borderId="18" xfId="2" applyFont="1" applyFill="1" applyBorder="1" applyAlignment="1">
      <alignment horizontal="center" vertical="center" wrapText="1"/>
    </xf>
    <xf numFmtId="9" fontId="4" fillId="0" borderId="0" xfId="2" applyNumberFormat="1" applyAlignment="1">
      <alignment horizontal="center" vertical="center"/>
    </xf>
    <xf numFmtId="9" fontId="0" fillId="0" borderId="1" xfId="3" applyFont="1" applyFill="1" applyBorder="1" applyAlignment="1" applyProtection="1">
      <alignment horizontal="center" vertical="center" wrapText="1"/>
      <protection locked="0"/>
    </xf>
    <xf numFmtId="49" fontId="10" fillId="0" borderId="1" xfId="2" applyNumberFormat="1" applyFont="1" applyFill="1" applyBorder="1" applyAlignment="1">
      <alignment horizontal="center" vertical="center" wrapText="1"/>
    </xf>
    <xf numFmtId="10" fontId="9" fillId="6" borderId="1" xfId="2" applyNumberFormat="1" applyFont="1" applyFill="1" applyBorder="1" applyAlignment="1" applyProtection="1">
      <alignment horizontal="center" vertical="center" wrapText="1"/>
      <protection locked="0"/>
    </xf>
    <xf numFmtId="2" fontId="10" fillId="0" borderId="1" xfId="2" applyNumberFormat="1" applyFont="1" applyBorder="1" applyAlignment="1">
      <alignment horizontal="center" vertical="center" wrapText="1"/>
    </xf>
    <xf numFmtId="0" fontId="17" fillId="5" borderId="1" xfId="3" applyNumberFormat="1" applyFont="1" applyFill="1" applyBorder="1" applyAlignment="1" applyProtection="1">
      <alignment horizontal="center" vertical="center" wrapText="1"/>
    </xf>
    <xf numFmtId="10" fontId="13" fillId="5" borderId="1" xfId="3" applyNumberFormat="1" applyFont="1" applyFill="1" applyBorder="1" applyAlignment="1" applyProtection="1">
      <alignment horizontal="center" vertical="center" wrapText="1"/>
    </xf>
    <xf numFmtId="0" fontId="9" fillId="6" borderId="18" xfId="2" applyFont="1" applyFill="1" applyBorder="1" applyAlignment="1" applyProtection="1">
      <alignment horizontal="center" vertical="center" wrapText="1"/>
      <protection locked="0"/>
    </xf>
    <xf numFmtId="9" fontId="10" fillId="0" borderId="18" xfId="2" applyNumberFormat="1" applyFont="1" applyBorder="1" applyAlignment="1">
      <alignment horizontal="center" vertical="center" wrapText="1"/>
    </xf>
    <xf numFmtId="10" fontId="9" fillId="0" borderId="1" xfId="3" applyNumberFormat="1" applyFont="1" applyFill="1" applyBorder="1" applyAlignment="1" applyProtection="1">
      <alignment horizontal="center" vertical="center" wrapText="1"/>
      <protection locked="0"/>
    </xf>
    <xf numFmtId="0" fontId="24" fillId="2" borderId="20" xfId="1" applyFont="1" applyFill="1" applyBorder="1" applyAlignment="1" applyProtection="1">
      <alignment horizontal="center" vertical="center" wrapText="1"/>
    </xf>
    <xf numFmtId="9" fontId="18" fillId="6" borderId="1" xfId="2" applyNumberFormat="1" applyFont="1" applyFill="1" applyBorder="1" applyAlignment="1">
      <alignment horizontal="center" vertical="center" wrapText="1"/>
    </xf>
    <xf numFmtId="0" fontId="4" fillId="3" borderId="1" xfId="2" applyFill="1" applyBorder="1"/>
    <xf numFmtId="0" fontId="11" fillId="5" borderId="1" xfId="3" applyNumberFormat="1" applyFont="1" applyFill="1" applyBorder="1" applyAlignment="1" applyProtection="1">
      <alignment horizontal="center" vertical="center" wrapText="1"/>
    </xf>
    <xf numFmtId="0" fontId="11" fillId="2" borderId="1" xfId="3" applyNumberFormat="1" applyFont="1" applyFill="1" applyBorder="1" applyAlignment="1" applyProtection="1">
      <alignment horizontal="center" vertical="center" wrapText="1"/>
    </xf>
    <xf numFmtId="1" fontId="13" fillId="5" borderId="1" xfId="3" applyNumberFormat="1" applyFont="1" applyFill="1" applyBorder="1" applyAlignment="1" applyProtection="1">
      <alignment horizontal="center" vertical="center" wrapText="1"/>
    </xf>
    <xf numFmtId="0" fontId="10" fillId="2" borderId="22" xfId="1" applyFont="1" applyFill="1" applyBorder="1" applyAlignment="1" applyProtection="1">
      <alignment horizontal="center" vertical="center" wrapText="1"/>
    </xf>
    <xf numFmtId="0" fontId="10" fillId="6" borderId="1" xfId="2" applyNumberFormat="1" applyFont="1" applyFill="1" applyBorder="1" applyAlignment="1" applyProtection="1">
      <alignment horizontal="center" vertical="center" wrapText="1"/>
      <protection locked="0"/>
    </xf>
    <xf numFmtId="9" fontId="25" fillId="6" borderId="1" xfId="2" applyNumberFormat="1" applyFont="1" applyFill="1" applyBorder="1" applyAlignment="1">
      <alignment horizontal="center" vertical="center" wrapText="1"/>
    </xf>
    <xf numFmtId="9" fontId="26" fillId="6" borderId="1" xfId="2" applyNumberFormat="1" applyFont="1" applyFill="1" applyBorder="1" applyAlignment="1">
      <alignment horizontal="center" vertical="center" wrapText="1"/>
    </xf>
    <xf numFmtId="0" fontId="9" fillId="6" borderId="19" xfId="2" applyFont="1" applyFill="1" applyBorder="1" applyAlignment="1" applyProtection="1">
      <alignment horizontal="center" vertical="center" wrapText="1"/>
      <protection locked="0"/>
    </xf>
    <xf numFmtId="9" fontId="26" fillId="6" borderId="19" xfId="2" applyNumberFormat="1" applyFont="1" applyFill="1" applyBorder="1" applyAlignment="1">
      <alignment horizontal="center" vertical="center" wrapText="1"/>
    </xf>
    <xf numFmtId="9" fontId="26" fillId="0" borderId="19" xfId="2" applyNumberFormat="1" applyFont="1" applyFill="1" applyBorder="1" applyAlignment="1">
      <alignment horizontal="center" vertical="center" wrapText="1"/>
    </xf>
    <xf numFmtId="0" fontId="10" fillId="2" borderId="13" xfId="1" applyFont="1" applyFill="1" applyBorder="1" applyAlignment="1" applyProtection="1">
      <alignment horizontal="center" vertical="center" wrapText="1"/>
    </xf>
    <xf numFmtId="9" fontId="26" fillId="6" borderId="18" xfId="2" applyNumberFormat="1" applyFont="1" applyFill="1" applyBorder="1" applyAlignment="1">
      <alignment horizontal="center" vertical="center" wrapText="1"/>
    </xf>
    <xf numFmtId="0" fontId="9" fillId="2" borderId="1" xfId="2" applyNumberFormat="1" applyFont="1" applyFill="1" applyBorder="1" applyAlignment="1" applyProtection="1">
      <alignment horizontal="center" vertical="center" wrapText="1"/>
      <protection locked="0"/>
    </xf>
    <xf numFmtId="0" fontId="9" fillId="2" borderId="1" xfId="2" applyFont="1" applyFill="1" applyBorder="1" applyAlignment="1" applyProtection="1">
      <alignment horizontal="center" vertical="center" wrapText="1"/>
      <protection locked="0"/>
    </xf>
    <xf numFmtId="9" fontId="10" fillId="2" borderId="1" xfId="2" applyNumberFormat="1" applyFont="1" applyFill="1" applyBorder="1" applyAlignment="1">
      <alignment horizontal="justify" vertical="center" wrapText="1"/>
    </xf>
    <xf numFmtId="9" fontId="26" fillId="0" borderId="18" xfId="2" applyNumberFormat="1" applyFont="1" applyFill="1" applyBorder="1" applyAlignment="1">
      <alignment horizontal="center" vertical="center" wrapText="1"/>
    </xf>
    <xf numFmtId="0" fontId="4" fillId="2" borderId="0" xfId="2" applyFill="1"/>
    <xf numFmtId="0" fontId="10" fillId="2" borderId="1" xfId="2" applyFont="1" applyFill="1" applyBorder="1" applyAlignment="1">
      <alignment horizontal="center" vertical="center" wrapText="1"/>
    </xf>
    <xf numFmtId="9" fontId="11" fillId="12" borderId="1" xfId="3" applyNumberFormat="1" applyFont="1" applyFill="1" applyBorder="1" applyAlignment="1" applyProtection="1">
      <alignment horizontal="center" vertical="center" wrapText="1"/>
    </xf>
    <xf numFmtId="9" fontId="9" fillId="12" borderId="1" xfId="1" applyNumberFormat="1" applyFont="1" applyFill="1" applyBorder="1" applyAlignment="1" applyProtection="1">
      <alignment horizontal="center" vertical="center" wrapText="1"/>
    </xf>
    <xf numFmtId="9" fontId="11" fillId="2" borderId="1" xfId="3" applyNumberFormat="1" applyFont="1" applyFill="1" applyBorder="1" applyAlignment="1" applyProtection="1">
      <alignment horizontal="center" vertical="center" wrapText="1"/>
    </xf>
    <xf numFmtId="1" fontId="10" fillId="2" borderId="1" xfId="1" applyNumberFormat="1" applyFont="1" applyFill="1" applyBorder="1" applyAlignment="1" applyProtection="1">
      <alignment horizontal="center" vertical="center" wrapText="1"/>
    </xf>
    <xf numFmtId="0" fontId="1" fillId="2" borderId="0" xfId="1" applyFill="1"/>
    <xf numFmtId="9" fontId="10" fillId="6" borderId="1" xfId="2" applyNumberFormat="1" applyFont="1" applyFill="1" applyBorder="1" applyAlignment="1" applyProtection="1">
      <alignment horizontal="center" vertical="center" wrapText="1"/>
      <protection locked="0"/>
    </xf>
    <xf numFmtId="9" fontId="9" fillId="2" borderId="1" xfId="2" applyNumberFormat="1" applyFont="1" applyFill="1" applyBorder="1" applyAlignment="1" applyProtection="1">
      <alignment horizontal="center" vertical="center" wrapText="1"/>
      <protection locked="0"/>
    </xf>
    <xf numFmtId="10" fontId="9" fillId="2" borderId="1" xfId="2" applyNumberFormat="1" applyFont="1" applyFill="1" applyBorder="1" applyAlignment="1" applyProtection="1">
      <alignment horizontal="center" vertical="center" wrapText="1"/>
      <protection locked="0"/>
    </xf>
    <xf numFmtId="0" fontId="4" fillId="6" borderId="1" xfId="2" applyFont="1" applyFill="1" applyBorder="1" applyAlignment="1" applyProtection="1">
      <alignment horizontal="center" vertical="center" wrapText="1"/>
      <protection locked="0"/>
    </xf>
    <xf numFmtId="9" fontId="26" fillId="2" borderId="1" xfId="2" applyNumberFormat="1" applyFont="1" applyFill="1" applyBorder="1" applyAlignment="1">
      <alignment horizontal="center" vertical="center" wrapText="1"/>
    </xf>
    <xf numFmtId="167" fontId="9" fillId="6" borderId="18" xfId="2" applyNumberFormat="1" applyFont="1" applyFill="1" applyBorder="1" applyAlignment="1" applyProtection="1">
      <alignment horizontal="center" vertical="center" wrapText="1"/>
      <protection locked="0"/>
    </xf>
    <xf numFmtId="0" fontId="4" fillId="0" borderId="18" xfId="2" applyFont="1" applyBorder="1" applyAlignment="1" applyProtection="1">
      <alignment horizontal="center" vertical="center" wrapText="1"/>
      <protection locked="0"/>
    </xf>
    <xf numFmtId="10" fontId="25" fillId="0" borderId="13" xfId="1" applyNumberFormat="1" applyFont="1" applyFill="1" applyBorder="1" applyAlignment="1" applyProtection="1">
      <alignment horizontal="center" vertical="center" wrapText="1"/>
    </xf>
    <xf numFmtId="9" fontId="10" fillId="2" borderId="1" xfId="2" applyNumberFormat="1" applyFont="1" applyFill="1" applyBorder="1" applyAlignment="1">
      <alignment horizontal="center" vertical="center" wrapText="1"/>
    </xf>
    <xf numFmtId="9" fontId="25" fillId="2" borderId="1" xfId="2" applyNumberFormat="1" applyFont="1" applyFill="1" applyBorder="1" applyAlignment="1">
      <alignment horizontal="center" vertical="center" wrapText="1"/>
    </xf>
    <xf numFmtId="0" fontId="4" fillId="13" borderId="0" xfId="2" applyFill="1"/>
    <xf numFmtId="10" fontId="15" fillId="0" borderId="1" xfId="3" applyNumberFormat="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1" fontId="11" fillId="5" borderId="1" xfId="3" applyNumberFormat="1" applyFont="1" applyFill="1" applyBorder="1" applyAlignment="1" applyProtection="1">
      <alignment horizontal="center" vertical="center" wrapText="1"/>
    </xf>
    <xf numFmtId="1" fontId="11" fillId="0" borderId="1" xfId="3" applyNumberFormat="1" applyFont="1" applyFill="1" applyBorder="1" applyAlignment="1" applyProtection="1">
      <alignment horizontal="center" vertical="center" wrapText="1"/>
    </xf>
    <xf numFmtId="0" fontId="17" fillId="5" borderId="1" xfId="1" applyNumberFormat="1" applyFont="1" applyFill="1" applyBorder="1" applyAlignment="1" applyProtection="1">
      <alignment horizontal="center" vertical="center" wrapText="1"/>
    </xf>
    <xf numFmtId="10" fontId="10" fillId="0" borderId="13" xfId="1" applyNumberFormat="1" applyFont="1" applyFill="1" applyBorder="1" applyAlignment="1" applyProtection="1">
      <alignment horizontal="center" vertical="center" wrapText="1"/>
    </xf>
    <xf numFmtId="1" fontId="10" fillId="0" borderId="1" xfId="1" applyNumberFormat="1" applyFont="1" applyFill="1" applyBorder="1" applyAlignment="1" applyProtection="1">
      <alignment horizontal="center" vertical="center" wrapText="1"/>
    </xf>
    <xf numFmtId="0" fontId="10" fillId="0" borderId="1" xfId="1" applyFont="1" applyBorder="1" applyAlignment="1">
      <alignment horizontal="center" vertical="center" wrapText="1"/>
    </xf>
    <xf numFmtId="9" fontId="22" fillId="6" borderId="18" xfId="2" applyNumberFormat="1" applyFont="1" applyFill="1" applyBorder="1" applyAlignment="1">
      <alignment horizontal="center" vertical="center" wrapText="1"/>
    </xf>
    <xf numFmtId="2" fontId="10" fillId="0" borderId="1" xfId="2" applyNumberFormat="1" applyFont="1" applyFill="1" applyBorder="1" applyAlignment="1">
      <alignment horizontal="center" vertical="center" wrapText="1"/>
    </xf>
    <xf numFmtId="0" fontId="9" fillId="2" borderId="23" xfId="1" applyFont="1" applyFill="1" applyBorder="1" applyAlignment="1" applyProtection="1">
      <alignment horizontal="center" vertical="center" wrapText="1"/>
    </xf>
    <xf numFmtId="9" fontId="11" fillId="5" borderId="1" xfId="3" applyNumberFormat="1" applyFont="1" applyFill="1" applyBorder="1" applyAlignment="1" applyProtection="1">
      <alignment horizontal="center" vertical="center" wrapText="1"/>
    </xf>
    <xf numFmtId="1" fontId="9" fillId="2" borderId="24" xfId="1" applyNumberFormat="1" applyFont="1" applyFill="1" applyBorder="1" applyAlignment="1" applyProtection="1">
      <alignment horizontal="center" vertical="center" wrapText="1"/>
    </xf>
    <xf numFmtId="9" fontId="11" fillId="5" borderId="1" xfId="3" applyFont="1" applyFill="1" applyBorder="1" applyAlignment="1" applyProtection="1">
      <alignment horizontal="center" vertical="center" wrapText="1"/>
    </xf>
    <xf numFmtId="9" fontId="11" fillId="2" borderId="1" xfId="3" applyFont="1" applyFill="1" applyBorder="1" applyAlignment="1" applyProtection="1">
      <alignment horizontal="center" vertical="center" wrapText="1"/>
    </xf>
    <xf numFmtId="10" fontId="17" fillId="5" borderId="1" xfId="1" applyNumberFormat="1" applyFont="1" applyFill="1" applyBorder="1" applyAlignment="1" applyProtection="1">
      <alignment horizontal="center" vertical="center" wrapText="1"/>
    </xf>
    <xf numFmtId="0" fontId="10" fillId="2" borderId="1" xfId="1" applyFont="1" applyFill="1" applyBorder="1" applyAlignment="1" applyProtection="1">
      <alignment vertical="center" wrapText="1"/>
      <protection locked="0"/>
    </xf>
    <xf numFmtId="10" fontId="10" fillId="2" borderId="12" xfId="1" applyNumberFormat="1" applyFont="1" applyFill="1" applyBorder="1" applyAlignment="1" applyProtection="1">
      <alignment horizontal="center" vertical="center" wrapText="1"/>
    </xf>
    <xf numFmtId="9" fontId="9" fillId="0" borderId="1" xfId="2"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protection locked="0"/>
    </xf>
    <xf numFmtId="1" fontId="11" fillId="2" borderId="1" xfId="3" applyNumberFormat="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3" fontId="11" fillId="5" borderId="1" xfId="1" applyNumberFormat="1" applyFont="1" applyFill="1" applyBorder="1" applyAlignment="1" applyProtection="1">
      <alignment horizontal="center" vertical="center" wrapText="1"/>
    </xf>
    <xf numFmtId="3" fontId="11" fillId="2" borderId="1" xfId="1" applyNumberFormat="1" applyFont="1" applyFill="1" applyBorder="1" applyAlignment="1" applyProtection="1">
      <alignment horizontal="center" vertical="center" wrapText="1"/>
    </xf>
    <xf numFmtId="0" fontId="9" fillId="0" borderId="1" xfId="2" applyFont="1" applyFill="1" applyBorder="1" applyAlignment="1" applyProtection="1">
      <alignment horizontal="center" vertical="center" wrapText="1"/>
      <protection locked="0"/>
    </xf>
    <xf numFmtId="49" fontId="9" fillId="0" borderId="1" xfId="2" applyNumberFormat="1" applyFont="1" applyFill="1" applyBorder="1" applyAlignment="1" applyProtection="1">
      <alignment horizontal="center" vertical="center" wrapText="1"/>
      <protection locked="0"/>
    </xf>
    <xf numFmtId="10" fontId="4" fillId="0" borderId="0" xfId="2" applyNumberFormat="1"/>
  </cellXfs>
  <cellStyles count="99">
    <cellStyle name="20% - Accent1" xfId="5"/>
    <cellStyle name="20% - Accent2" xfId="6"/>
    <cellStyle name="20% - Accent3" xfId="7"/>
    <cellStyle name="20% - Accent4" xfId="8"/>
    <cellStyle name="20% - Accent5" xfId="9"/>
    <cellStyle name="20% - Accent6" xfId="10"/>
    <cellStyle name="20% - Énfasis1 2" xfId="11"/>
    <cellStyle name="20% - Énfasis2 2" xfId="12"/>
    <cellStyle name="20% - Énfasis3 2" xfId="13"/>
    <cellStyle name="20% - Énfasis4 2" xfId="14"/>
    <cellStyle name="20% - Énfasis5 2" xfId="15"/>
    <cellStyle name="20% - Énfasis6 2" xfId="16"/>
    <cellStyle name="40% - Accent1" xfId="17"/>
    <cellStyle name="40% - Accent2" xfId="18"/>
    <cellStyle name="40% - Accent3" xfId="19"/>
    <cellStyle name="40% - Accent4" xfId="20"/>
    <cellStyle name="40% - Accent5" xfId="21"/>
    <cellStyle name="40% - Accent6" xfId="22"/>
    <cellStyle name="40% - Énfasis1 2" xfId="23"/>
    <cellStyle name="40% - Énfasis2 2" xfId="24"/>
    <cellStyle name="40% - Énfasis3 2" xfId="25"/>
    <cellStyle name="40% - Énfasis4 2" xfId="26"/>
    <cellStyle name="40% - Énfasis5 2" xfId="27"/>
    <cellStyle name="40% - Énfasis6 2" xfId="28"/>
    <cellStyle name="60% - Accent1" xfId="29"/>
    <cellStyle name="60% - Accent2" xfId="30"/>
    <cellStyle name="60% - Accent3" xfId="31"/>
    <cellStyle name="60% - Accent4" xfId="32"/>
    <cellStyle name="60% - Accent5" xfId="33"/>
    <cellStyle name="60% - Accent6" xfId="34"/>
    <cellStyle name="60% - Énfasis1 2" xfId="35"/>
    <cellStyle name="60% - Énfasis2 2" xfId="36"/>
    <cellStyle name="60% - Énfasis3 2" xfId="37"/>
    <cellStyle name="60% - Énfasis4 2" xfId="38"/>
    <cellStyle name="60% - Énfasis5 2" xfId="39"/>
    <cellStyle name="60% - Énfasis6 2" xfId="40"/>
    <cellStyle name="Accent1" xfId="41"/>
    <cellStyle name="Accent2" xfId="42"/>
    <cellStyle name="Accent3" xfId="43"/>
    <cellStyle name="Accent4" xfId="44"/>
    <cellStyle name="Accent5" xfId="45"/>
    <cellStyle name="Accent6" xfId="46"/>
    <cellStyle name="Amarillo" xfId="47"/>
    <cellStyle name="Bad" xfId="48"/>
    <cellStyle name="Buena 2" xfId="49"/>
    <cellStyle name="Calculation" xfId="50"/>
    <cellStyle name="Cálculo 2" xfId="51"/>
    <cellStyle name="Celda de comprobación 2" xfId="52"/>
    <cellStyle name="Celda vinculada 2" xfId="53"/>
    <cellStyle name="Encabezado 4 2" xfId="54"/>
    <cellStyle name="Énfasis1 2" xfId="55"/>
    <cellStyle name="Énfasis2 2" xfId="56"/>
    <cellStyle name="Énfasis3 2" xfId="57"/>
    <cellStyle name="Énfasis4 2" xfId="58"/>
    <cellStyle name="Énfasis5 2" xfId="59"/>
    <cellStyle name="Énfasis6 2" xfId="60"/>
    <cellStyle name="Entrada 2" xfId="61"/>
    <cellStyle name="Euro" xfId="62"/>
    <cellStyle name="Euro 2" xfId="63"/>
    <cellStyle name="Excel Built-in Normal_Hoja1" xfId="64"/>
    <cellStyle name="Explanatory Text" xfId="65"/>
    <cellStyle name="Heading 1" xfId="66"/>
    <cellStyle name="Heading 2" xfId="67"/>
    <cellStyle name="Heading 3" xfId="68"/>
    <cellStyle name="Incorrecto 2" xfId="69"/>
    <cellStyle name="Millares 2" xfId="70"/>
    <cellStyle name="Millares 2 2" xfId="4"/>
    <cellStyle name="Millares 3" xfId="71"/>
    <cellStyle name="Millares 3 2" xfId="72"/>
    <cellStyle name="Millares 4" xfId="73"/>
    <cellStyle name="Millares 5" xfId="74"/>
    <cellStyle name="Millares 6" xfId="75"/>
    <cellStyle name="Neutral 2" xfId="76"/>
    <cellStyle name="Normal" xfId="0" builtinId="0"/>
    <cellStyle name="Normal 2" xfId="77"/>
    <cellStyle name="Normal 2 2" xfId="2"/>
    <cellStyle name="Normal 2 3" xfId="78"/>
    <cellStyle name="Normal 3" xfId="79"/>
    <cellStyle name="Normal_Hoja1" xfId="1"/>
    <cellStyle name="Notas 2" xfId="80"/>
    <cellStyle name="Note 2" xfId="81"/>
    <cellStyle name="Output" xfId="82"/>
    <cellStyle name="Porcentual 2" xfId="83"/>
    <cellStyle name="Porcentual 3" xfId="84"/>
    <cellStyle name="Porcentual 3 2" xfId="3"/>
    <cellStyle name="Porcentual 4" xfId="85"/>
    <cellStyle name="Porcentual 5" xfId="86"/>
    <cellStyle name="Rojo" xfId="87"/>
    <cellStyle name="Salida 2" xfId="88"/>
    <cellStyle name="TableStyleLight1" xfId="89"/>
    <cellStyle name="Texto de advertencia 2" xfId="90"/>
    <cellStyle name="Texto explicativo 2" xfId="91"/>
    <cellStyle name="Title" xfId="92"/>
    <cellStyle name="Título 1 2" xfId="93"/>
    <cellStyle name="Título 2 2" xfId="94"/>
    <cellStyle name="Título 3 2" xfId="95"/>
    <cellStyle name="Título 4" xfId="96"/>
    <cellStyle name="Total 2" xfId="97"/>
    <cellStyle name="Verde" xfId="98"/>
  </cellStyles>
  <dxfs count="351">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EXO%204.%20ANEXOS%20INFORME%20SI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2016"/>
      <sheetName val="resumen 2012-2015"/>
      <sheetName val="Plan Gestion 2015"/>
      <sheetName val="Plan Gestion 2014"/>
      <sheetName val="Plan Gestion 2013"/>
      <sheetName val="Plan Gestion 2012"/>
      <sheetName val="Control Interno"/>
      <sheetName val="Contraloría"/>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2"/>
  <sheetViews>
    <sheetView tabSelected="1" topLeftCell="D56" zoomScale="85" zoomScaleNormal="85" workbookViewId="0">
      <selection activeCell="F59" sqref="F59:F61"/>
    </sheetView>
  </sheetViews>
  <sheetFormatPr baseColWidth="10" defaultRowHeight="30.75" customHeight="1" outlineLevelRow="1"/>
  <cols>
    <col min="1" max="1" width="17.85546875" style="4" customWidth="1"/>
    <col min="2" max="2" width="12" style="4" customWidth="1"/>
    <col min="3" max="3" width="13.7109375" style="4" customWidth="1"/>
    <col min="4" max="4" width="15.5703125" style="4" customWidth="1"/>
    <col min="5" max="5" width="47.5703125" style="4" customWidth="1"/>
    <col min="6" max="23" width="10.28515625" style="4" customWidth="1"/>
    <col min="24" max="24" width="11.5703125" style="4" customWidth="1"/>
    <col min="25" max="25" width="31.5703125" style="4" customWidth="1"/>
    <col min="26" max="26" width="16.140625" style="4" customWidth="1"/>
    <col min="27" max="27" width="17" style="4" customWidth="1"/>
    <col min="28" max="28" width="10.28515625" style="4" customWidth="1"/>
    <col min="29" max="29" width="14.5703125" style="4" customWidth="1"/>
    <col min="30" max="30" width="13.85546875" style="4" customWidth="1"/>
    <col min="31" max="32" width="10.28515625" style="4" customWidth="1"/>
    <col min="33" max="33" width="57.42578125" style="4" customWidth="1"/>
    <col min="34" max="34" width="18.42578125" style="4" customWidth="1"/>
    <col min="35" max="36" width="10.28515625" style="4" customWidth="1"/>
    <col min="37" max="37" width="73.42578125" style="4" customWidth="1"/>
    <col min="38" max="38" width="22.7109375" style="4" customWidth="1"/>
    <col min="39" max="39" width="13.28515625" style="4" customWidth="1"/>
    <col min="40" max="40" width="10.28515625" style="4" customWidth="1"/>
    <col min="41" max="41" width="55" style="4" customWidth="1"/>
    <col min="42" max="42" width="24.7109375" style="4" customWidth="1"/>
    <col min="43" max="44" width="10.28515625" style="4" customWidth="1"/>
    <col min="45" max="45" width="68.5703125" style="4" customWidth="1"/>
    <col min="46" max="46" width="36.42578125" style="4" customWidth="1"/>
    <col min="47" max="47" width="10.28515625" style="4" customWidth="1"/>
    <col min="48" max="48" width="13.5703125" style="4" customWidth="1"/>
    <col min="49" max="16384" width="11.42578125" style="4"/>
  </cols>
  <sheetData>
    <row r="1" spans="1:46" ht="30.75" customHeight="1">
      <c r="A1" s="1"/>
      <c r="B1" s="1"/>
      <c r="C1" s="1"/>
      <c r="D1" s="1"/>
      <c r="E1" s="1"/>
      <c r="F1" s="2" t="s">
        <v>0</v>
      </c>
      <c r="G1" s="2"/>
      <c r="H1" s="2"/>
      <c r="I1" s="2"/>
      <c r="J1" s="2"/>
      <c r="K1" s="2"/>
      <c r="L1" s="2"/>
      <c r="M1" s="2"/>
      <c r="N1" s="2"/>
      <c r="O1" s="2"/>
      <c r="P1" s="2"/>
      <c r="Q1" s="2"/>
      <c r="R1" s="2"/>
      <c r="S1" s="2"/>
      <c r="T1" s="2"/>
      <c r="U1" s="2"/>
      <c r="V1" s="2"/>
      <c r="W1" s="2"/>
      <c r="X1" s="2"/>
      <c r="Y1" s="2"/>
      <c r="Z1" s="2"/>
      <c r="AA1" s="2"/>
      <c r="AB1" s="2"/>
      <c r="AC1" s="3"/>
      <c r="AD1" s="3"/>
    </row>
    <row r="2" spans="1:46" ht="30.75" customHeight="1">
      <c r="A2" s="1"/>
      <c r="B2" s="1"/>
      <c r="C2" s="1"/>
      <c r="D2" s="1"/>
      <c r="E2" s="1"/>
      <c r="F2" s="2" t="s">
        <v>1</v>
      </c>
      <c r="G2" s="2"/>
      <c r="H2" s="2"/>
      <c r="I2" s="2"/>
      <c r="J2" s="2"/>
      <c r="K2" s="2"/>
      <c r="L2" s="2"/>
      <c r="M2" s="2"/>
      <c r="N2" s="2"/>
      <c r="O2" s="2"/>
      <c r="P2" s="2"/>
      <c r="Q2" s="2"/>
      <c r="R2" s="2"/>
      <c r="S2" s="2"/>
      <c r="T2" s="2"/>
      <c r="U2" s="2"/>
      <c r="V2" s="2"/>
      <c r="W2" s="2"/>
      <c r="X2" s="2"/>
      <c r="Y2" s="2"/>
      <c r="Z2" s="2"/>
      <c r="AA2" s="2"/>
      <c r="AB2" s="2"/>
      <c r="AC2" s="3"/>
      <c r="AD2" s="3"/>
    </row>
    <row r="3" spans="1:46" ht="30.75" customHeight="1">
      <c r="A3" s="1"/>
      <c r="B3" s="1"/>
      <c r="C3" s="1"/>
      <c r="D3" s="1"/>
      <c r="E3" s="1"/>
      <c r="F3" s="5" t="s">
        <v>2</v>
      </c>
      <c r="G3" s="5"/>
      <c r="H3" s="5"/>
      <c r="I3" s="5"/>
      <c r="J3" s="5"/>
      <c r="K3" s="5"/>
      <c r="L3" s="5"/>
      <c r="M3" s="5"/>
      <c r="N3" s="5"/>
      <c r="O3" s="5"/>
      <c r="P3" s="5"/>
      <c r="Q3" s="5"/>
      <c r="R3" s="5"/>
      <c r="S3" s="5"/>
      <c r="T3" s="5"/>
      <c r="U3" s="5"/>
      <c r="V3" s="5"/>
      <c r="W3" s="5"/>
      <c r="X3" s="5"/>
      <c r="Y3" s="5"/>
      <c r="Z3" s="5"/>
      <c r="AA3" s="5"/>
      <c r="AB3" s="5"/>
      <c r="AC3" s="6"/>
      <c r="AD3" s="6"/>
    </row>
    <row r="4" spans="1:46" ht="30.75" customHeight="1">
      <c r="A4" s="7" t="s">
        <v>3</v>
      </c>
      <c r="B4" s="7"/>
      <c r="C4" s="7"/>
      <c r="D4" s="7"/>
      <c r="E4" s="7"/>
      <c r="F4" s="8" t="s">
        <v>4</v>
      </c>
      <c r="G4" s="8"/>
      <c r="H4" s="8"/>
      <c r="I4" s="8"/>
      <c r="J4" s="8"/>
      <c r="K4" s="8"/>
      <c r="L4" s="8"/>
      <c r="M4" s="8"/>
      <c r="N4" s="8"/>
      <c r="O4" s="8"/>
      <c r="P4" s="8"/>
      <c r="Q4" s="8"/>
      <c r="R4" s="8"/>
      <c r="S4" s="8"/>
      <c r="T4" s="8"/>
      <c r="U4" s="8"/>
      <c r="V4" s="8"/>
      <c r="W4" s="8"/>
      <c r="X4" s="8"/>
      <c r="Y4" s="8"/>
      <c r="Z4" s="8"/>
      <c r="AA4" s="8"/>
      <c r="AB4" s="8"/>
      <c r="AC4" s="9"/>
      <c r="AD4" s="9"/>
    </row>
    <row r="5" spans="1:46" ht="30.75" customHeight="1">
      <c r="A5" s="7" t="s">
        <v>5</v>
      </c>
      <c r="B5" s="7"/>
      <c r="C5" s="7"/>
      <c r="D5" s="7"/>
      <c r="E5" s="7"/>
      <c r="F5" s="10" t="s">
        <v>6</v>
      </c>
      <c r="G5" s="10"/>
      <c r="H5" s="10"/>
      <c r="I5" s="10"/>
      <c r="J5" s="10"/>
      <c r="K5" s="10"/>
      <c r="L5" s="10"/>
      <c r="M5" s="10"/>
      <c r="N5" s="10"/>
      <c r="O5" s="10"/>
      <c r="P5" s="10"/>
      <c r="Q5" s="10"/>
      <c r="R5" s="10"/>
      <c r="S5" s="10"/>
      <c r="T5" s="10"/>
      <c r="U5" s="10"/>
      <c r="V5" s="10"/>
      <c r="W5" s="10"/>
      <c r="X5" s="10"/>
      <c r="Y5" s="10"/>
      <c r="Z5" s="10"/>
      <c r="AA5" s="10"/>
      <c r="AB5" s="10"/>
      <c r="AC5" s="11"/>
      <c r="AD5" s="11"/>
    </row>
    <row r="6" spans="1:46" ht="30.75" customHeight="1">
      <c r="A6" s="12" t="s">
        <v>7</v>
      </c>
      <c r="B6" s="12"/>
      <c r="C6" s="12"/>
      <c r="D6" s="12"/>
      <c r="E6" s="12"/>
      <c r="F6" s="13">
        <v>41668</v>
      </c>
      <c r="G6" s="13"/>
      <c r="H6" s="13"/>
      <c r="I6" s="13"/>
      <c r="J6" s="13"/>
      <c r="K6" s="13"/>
      <c r="L6" s="13"/>
      <c r="M6" s="13"/>
      <c r="N6" s="13"/>
      <c r="O6" s="13"/>
      <c r="P6" s="13"/>
      <c r="Q6" s="13"/>
      <c r="R6" s="13"/>
      <c r="S6" s="13"/>
      <c r="T6" s="13"/>
      <c r="U6" s="13"/>
      <c r="V6" s="13"/>
      <c r="W6" s="13"/>
      <c r="X6" s="13"/>
      <c r="Y6" s="13"/>
      <c r="Z6" s="13"/>
      <c r="AA6" s="13"/>
      <c r="AB6" s="13"/>
      <c r="AC6" s="11"/>
      <c r="AD6" s="11"/>
    </row>
    <row r="7" spans="1:46" ht="30.75" customHeight="1" thickBot="1">
      <c r="A7" s="7" t="s">
        <v>8</v>
      </c>
      <c r="B7" s="7"/>
      <c r="C7" s="7"/>
      <c r="D7" s="7"/>
      <c r="E7" s="7"/>
      <c r="F7" s="14" t="s">
        <v>9</v>
      </c>
      <c r="G7" s="14"/>
      <c r="H7" s="14"/>
      <c r="I7" s="14"/>
      <c r="J7" s="14"/>
      <c r="K7" s="14"/>
      <c r="L7" s="14"/>
      <c r="M7" s="14"/>
      <c r="N7" s="14"/>
      <c r="O7" s="14"/>
      <c r="P7" s="14"/>
      <c r="Q7" s="14"/>
      <c r="R7" s="14"/>
      <c r="S7" s="14"/>
      <c r="T7" s="14"/>
      <c r="U7" s="14"/>
      <c r="V7" s="14"/>
      <c r="W7" s="14"/>
      <c r="X7" s="14"/>
      <c r="Y7" s="14"/>
      <c r="Z7" s="14"/>
      <c r="AA7" s="14"/>
      <c r="AB7" s="14"/>
      <c r="AC7" s="15"/>
      <c r="AD7" s="15"/>
    </row>
    <row r="8" spans="1:46" ht="30.75" customHeight="1" thickBot="1">
      <c r="A8" s="16" t="s">
        <v>10</v>
      </c>
      <c r="B8" s="16" t="s">
        <v>11</v>
      </c>
      <c r="C8" s="16" t="s">
        <v>12</v>
      </c>
      <c r="D8" s="16" t="s">
        <v>13</v>
      </c>
      <c r="E8" s="16" t="s">
        <v>14</v>
      </c>
      <c r="F8" s="17" t="s">
        <v>15</v>
      </c>
      <c r="G8" s="16" t="s">
        <v>16</v>
      </c>
      <c r="H8" s="16" t="s">
        <v>17</v>
      </c>
      <c r="I8" s="16" t="s">
        <v>18</v>
      </c>
      <c r="J8" s="16"/>
      <c r="K8" s="16"/>
      <c r="L8" s="16"/>
      <c r="M8" s="16"/>
      <c r="N8" s="16"/>
      <c r="O8" s="16"/>
      <c r="P8" s="16"/>
      <c r="Q8" s="16"/>
      <c r="R8" s="16"/>
      <c r="S8" s="16"/>
      <c r="T8" s="16"/>
      <c r="U8" s="16"/>
      <c r="V8" s="16"/>
      <c r="W8" s="16"/>
      <c r="X8" s="16"/>
      <c r="Y8" s="16" t="s">
        <v>19</v>
      </c>
      <c r="Z8" s="16"/>
      <c r="AA8" s="16"/>
      <c r="AB8" s="16"/>
      <c r="AC8" s="16"/>
      <c r="AD8" s="16"/>
      <c r="AE8" s="18"/>
      <c r="AF8" s="18"/>
      <c r="AG8" s="18"/>
      <c r="AH8" s="18"/>
      <c r="AI8" s="18"/>
      <c r="AJ8" s="18"/>
      <c r="AK8" s="18"/>
      <c r="AL8" s="18"/>
      <c r="AM8" s="18"/>
      <c r="AN8" s="18"/>
      <c r="AO8" s="18"/>
      <c r="AP8" s="18"/>
      <c r="AQ8" s="18"/>
      <c r="AR8" s="18"/>
      <c r="AS8" s="18"/>
      <c r="AT8" s="18"/>
    </row>
    <row r="9" spans="1:46" ht="52.7" customHeight="1" thickBot="1">
      <c r="A9" s="16"/>
      <c r="B9" s="16"/>
      <c r="C9" s="16"/>
      <c r="D9" s="16"/>
      <c r="E9" s="16"/>
      <c r="F9" s="17"/>
      <c r="G9" s="16"/>
      <c r="H9" s="16"/>
      <c r="I9" s="16" t="s">
        <v>20</v>
      </c>
      <c r="J9" s="16"/>
      <c r="K9" s="16"/>
      <c r="L9" s="16" t="s">
        <v>21</v>
      </c>
      <c r="M9" s="16"/>
      <c r="N9" s="16"/>
      <c r="O9" s="16" t="s">
        <v>22</v>
      </c>
      <c r="P9" s="16"/>
      <c r="Q9" s="16"/>
      <c r="R9" s="16" t="s">
        <v>23</v>
      </c>
      <c r="S9" s="16"/>
      <c r="T9" s="16"/>
      <c r="U9" s="16" t="s">
        <v>24</v>
      </c>
      <c r="V9" s="16"/>
      <c r="W9" s="16"/>
      <c r="X9" s="19" t="s">
        <v>25</v>
      </c>
      <c r="Y9" s="16" t="s">
        <v>26</v>
      </c>
      <c r="Z9" s="16" t="s">
        <v>27</v>
      </c>
      <c r="AA9" s="16"/>
      <c r="AB9" s="20" t="s">
        <v>28</v>
      </c>
      <c r="AC9" s="21" t="s">
        <v>29</v>
      </c>
      <c r="AD9" s="21" t="s">
        <v>30</v>
      </c>
      <c r="AE9" s="18"/>
      <c r="AF9" s="18"/>
      <c r="AG9" s="18"/>
      <c r="AH9" s="18"/>
      <c r="AI9" s="18"/>
      <c r="AJ9" s="18"/>
      <c r="AK9" s="18"/>
      <c r="AL9" s="18"/>
      <c r="AM9" s="18"/>
      <c r="AN9" s="18"/>
      <c r="AO9" s="18"/>
      <c r="AP9" s="18"/>
      <c r="AQ9" s="18"/>
      <c r="AR9" s="18"/>
      <c r="AS9" s="18"/>
      <c r="AT9" s="18"/>
    </row>
    <row r="10" spans="1:46" ht="30.75" customHeight="1" thickTop="1" thickBot="1">
      <c r="A10" s="16"/>
      <c r="B10" s="16"/>
      <c r="C10" s="16"/>
      <c r="D10" s="16"/>
      <c r="E10" s="16"/>
      <c r="F10" s="17"/>
      <c r="G10" s="16"/>
      <c r="H10" s="16"/>
      <c r="I10" s="16" t="s">
        <v>31</v>
      </c>
      <c r="J10" s="16" t="s">
        <v>32</v>
      </c>
      <c r="K10" s="16" t="s">
        <v>33</v>
      </c>
      <c r="L10" s="16" t="s">
        <v>31</v>
      </c>
      <c r="M10" s="16" t="s">
        <v>32</v>
      </c>
      <c r="N10" s="16" t="s">
        <v>33</v>
      </c>
      <c r="O10" s="16" t="s">
        <v>31</v>
      </c>
      <c r="P10" s="16" t="s">
        <v>32</v>
      </c>
      <c r="Q10" s="16" t="s">
        <v>33</v>
      </c>
      <c r="R10" s="16" t="s">
        <v>31</v>
      </c>
      <c r="S10" s="16" t="s">
        <v>32</v>
      </c>
      <c r="T10" s="16" t="s">
        <v>33</v>
      </c>
      <c r="U10" s="16" t="s">
        <v>31</v>
      </c>
      <c r="V10" s="16" t="s">
        <v>32</v>
      </c>
      <c r="W10" s="16" t="s">
        <v>33</v>
      </c>
      <c r="X10" s="22">
        <f>SUM(X12:X61)</f>
        <v>0.91590163561419691</v>
      </c>
      <c r="Y10" s="16"/>
      <c r="Z10" s="20" t="s">
        <v>34</v>
      </c>
      <c r="AA10" s="20" t="s">
        <v>35</v>
      </c>
      <c r="AB10" s="20"/>
      <c r="AC10" s="21"/>
      <c r="AD10" s="21"/>
      <c r="AE10" s="23" t="s">
        <v>36</v>
      </c>
      <c r="AF10" s="23" t="s">
        <v>36</v>
      </c>
      <c r="AG10" s="23" t="s">
        <v>36</v>
      </c>
      <c r="AH10" s="23" t="s">
        <v>36</v>
      </c>
      <c r="AI10" s="24" t="s">
        <v>37</v>
      </c>
      <c r="AJ10" s="24" t="s">
        <v>36</v>
      </c>
      <c r="AK10" s="24" t="s">
        <v>36</v>
      </c>
      <c r="AL10" s="24" t="s">
        <v>36</v>
      </c>
      <c r="AM10" s="24" t="s">
        <v>38</v>
      </c>
      <c r="AN10" s="24" t="s">
        <v>38</v>
      </c>
      <c r="AO10" s="24" t="s">
        <v>38</v>
      </c>
      <c r="AP10" s="24" t="s">
        <v>38</v>
      </c>
      <c r="AQ10" s="24" t="s">
        <v>39</v>
      </c>
      <c r="AR10" s="24" t="s">
        <v>38</v>
      </c>
      <c r="AS10" s="24" t="s">
        <v>38</v>
      </c>
      <c r="AT10" s="24" t="s">
        <v>38</v>
      </c>
    </row>
    <row r="11" spans="1:46" ht="47.45" customHeight="1" thickTop="1" thickBot="1">
      <c r="A11" s="16"/>
      <c r="B11" s="16"/>
      <c r="C11" s="19" t="s">
        <v>40</v>
      </c>
      <c r="D11" s="16"/>
      <c r="E11" s="16"/>
      <c r="F11" s="17"/>
      <c r="G11" s="16"/>
      <c r="H11" s="16"/>
      <c r="I11" s="16"/>
      <c r="J11" s="16"/>
      <c r="K11" s="16"/>
      <c r="L11" s="16"/>
      <c r="M11" s="16"/>
      <c r="N11" s="16"/>
      <c r="O11" s="16"/>
      <c r="P11" s="16"/>
      <c r="Q11" s="16"/>
      <c r="R11" s="16"/>
      <c r="S11" s="16"/>
      <c r="T11" s="16"/>
      <c r="U11" s="16"/>
      <c r="V11" s="16"/>
      <c r="W11" s="16"/>
      <c r="X11" s="22"/>
      <c r="Y11" s="16"/>
      <c r="Z11" s="20"/>
      <c r="AA11" s="20"/>
      <c r="AB11" s="20"/>
      <c r="AC11" s="21"/>
      <c r="AD11" s="21"/>
      <c r="AE11" s="25" t="s">
        <v>41</v>
      </c>
      <c r="AF11" s="26" t="s">
        <v>42</v>
      </c>
      <c r="AG11" s="26" t="s">
        <v>43</v>
      </c>
      <c r="AH11" s="27" t="s">
        <v>44</v>
      </c>
      <c r="AI11" s="28" t="s">
        <v>41</v>
      </c>
      <c r="AJ11" s="28" t="s">
        <v>42</v>
      </c>
      <c r="AK11" s="28" t="s">
        <v>43</v>
      </c>
      <c r="AL11" s="28" t="s">
        <v>44</v>
      </c>
      <c r="AM11" s="28" t="s">
        <v>41</v>
      </c>
      <c r="AN11" s="28" t="s">
        <v>42</v>
      </c>
      <c r="AO11" s="28" t="s">
        <v>43</v>
      </c>
      <c r="AP11" s="28" t="s">
        <v>44</v>
      </c>
      <c r="AQ11" s="28" t="s">
        <v>41</v>
      </c>
      <c r="AR11" s="28" t="s">
        <v>42</v>
      </c>
      <c r="AS11" s="28" t="s">
        <v>43</v>
      </c>
      <c r="AT11" s="28" t="s">
        <v>44</v>
      </c>
    </row>
    <row r="12" spans="1:46" ht="75.599999999999994" customHeight="1">
      <c r="A12" s="29" t="s">
        <v>45</v>
      </c>
      <c r="B12" s="30"/>
      <c r="C12" s="30" t="s">
        <v>46</v>
      </c>
      <c r="D12" s="31">
        <v>2.1</v>
      </c>
      <c r="E12" s="32" t="s">
        <v>47</v>
      </c>
      <c r="F12" s="33">
        <v>0.03</v>
      </c>
      <c r="G12" s="32" t="s">
        <v>48</v>
      </c>
      <c r="H12" s="32" t="s">
        <v>49</v>
      </c>
      <c r="I12" s="34">
        <v>0</v>
      </c>
      <c r="J12" s="35">
        <f>AF12</f>
        <v>0</v>
      </c>
      <c r="K12" s="36" t="str">
        <f>IF(ISERROR(J12/I12),"",(J12/I12))</f>
        <v/>
      </c>
      <c r="L12" s="37">
        <v>1</v>
      </c>
      <c r="M12" s="38">
        <f>AJ12</f>
        <v>1</v>
      </c>
      <c r="N12" s="39">
        <f>IF(ISERROR(M12/L12),"",(M12/L12))</f>
        <v>1</v>
      </c>
      <c r="O12" s="34">
        <v>0</v>
      </c>
      <c r="P12" s="35">
        <f>AN12</f>
        <v>0</v>
      </c>
      <c r="Q12" s="40">
        <f>IF(ISERROR(P12/O12),0,(P12/O12))</f>
        <v>0</v>
      </c>
      <c r="R12" s="37">
        <v>1</v>
      </c>
      <c r="S12" s="41">
        <f>AR12</f>
        <v>1</v>
      </c>
      <c r="T12" s="39">
        <f t="shared" ref="T12:T61" si="0">IF(ISERROR(S12/R12),"",(S12/R12))</f>
        <v>1</v>
      </c>
      <c r="U12" s="42">
        <f t="shared" ref="U12:V16" si="1">SUM(I12,L12,O12,R12)</f>
        <v>2</v>
      </c>
      <c r="V12" s="42">
        <f t="shared" si="1"/>
        <v>2</v>
      </c>
      <c r="W12" s="43">
        <f>IF((IF(ISERROR(V12/U12),0,(V12/U12)))&gt;1,1,(IF(ISERROR(V12/U12),0,(V12/U12))))</f>
        <v>1</v>
      </c>
      <c r="X12" s="43">
        <f>F12*W12</f>
        <v>0.03</v>
      </c>
      <c r="Y12" s="44" t="s">
        <v>50</v>
      </c>
      <c r="Z12" s="45" t="s">
        <v>51</v>
      </c>
      <c r="AA12" s="46" t="s">
        <v>52</v>
      </c>
      <c r="AB12" s="46" t="s">
        <v>53</v>
      </c>
      <c r="AC12" s="47"/>
      <c r="AD12" s="47"/>
      <c r="AE12" s="48">
        <f t="shared" ref="AE12:AE17" si="2">I12</f>
        <v>0</v>
      </c>
      <c r="AF12" s="48"/>
      <c r="AG12" s="49"/>
      <c r="AH12" s="49"/>
      <c r="AI12" s="50">
        <f t="shared" ref="AI12:AI61" si="3">L12</f>
        <v>1</v>
      </c>
      <c r="AJ12" s="50">
        <v>1</v>
      </c>
      <c r="AK12" s="51" t="s">
        <v>54</v>
      </c>
      <c r="AL12" s="51" t="s">
        <v>55</v>
      </c>
      <c r="AM12" s="48">
        <f t="shared" ref="AM12:AM61" si="4">O12</f>
        <v>0</v>
      </c>
      <c r="AN12" s="48"/>
      <c r="AO12" s="49"/>
      <c r="AP12" s="49"/>
      <c r="AQ12" s="50">
        <f t="shared" ref="AQ12:AQ61" si="5">R12</f>
        <v>1</v>
      </c>
      <c r="AR12" s="52">
        <v>1</v>
      </c>
      <c r="AS12" s="53" t="s">
        <v>56</v>
      </c>
      <c r="AT12" s="53" t="s">
        <v>57</v>
      </c>
    </row>
    <row r="13" spans="1:46" ht="72" customHeight="1">
      <c r="A13" s="29"/>
      <c r="B13" s="30"/>
      <c r="C13" s="30"/>
      <c r="D13" s="31">
        <v>2.2000000000000002</v>
      </c>
      <c r="E13" s="32" t="s">
        <v>58</v>
      </c>
      <c r="F13" s="33">
        <v>0.02</v>
      </c>
      <c r="G13" s="32" t="s">
        <v>48</v>
      </c>
      <c r="H13" s="32" t="s">
        <v>49</v>
      </c>
      <c r="I13" s="34">
        <v>0</v>
      </c>
      <c r="J13" s="35">
        <f>AF13</f>
        <v>0</v>
      </c>
      <c r="K13" s="36" t="str">
        <f>IF(ISERROR(J13/I13),"",(J13/I13))</f>
        <v/>
      </c>
      <c r="L13" s="37">
        <v>1</v>
      </c>
      <c r="M13" s="38">
        <f>AJ13</f>
        <v>1</v>
      </c>
      <c r="N13" s="39">
        <f>IF(ISERROR(M13/L13),"",(M13/L13))</f>
        <v>1</v>
      </c>
      <c r="O13" s="34">
        <v>0</v>
      </c>
      <c r="P13" s="35">
        <f>AN13</f>
        <v>0</v>
      </c>
      <c r="Q13" s="40">
        <f>IF(ISERROR(P13/O13),0,(P13/O13))</f>
        <v>0</v>
      </c>
      <c r="R13" s="37">
        <v>0</v>
      </c>
      <c r="S13" s="54">
        <f>AR13</f>
        <v>0</v>
      </c>
      <c r="T13" s="39" t="str">
        <f t="shared" si="0"/>
        <v/>
      </c>
      <c r="U13" s="42">
        <f t="shared" si="1"/>
        <v>1</v>
      </c>
      <c r="V13" s="42">
        <f t="shared" si="1"/>
        <v>1</v>
      </c>
      <c r="W13" s="43">
        <f>IF((IF(ISERROR(V13/U13),0,(V13/U13)))&gt;1,1,(IF(ISERROR(V13/U13),0,(V13/U13))))</f>
        <v>1</v>
      </c>
      <c r="X13" s="43">
        <f>F13*W13</f>
        <v>0.02</v>
      </c>
      <c r="Y13" s="44" t="s">
        <v>59</v>
      </c>
      <c r="Z13" s="45" t="s">
        <v>60</v>
      </c>
      <c r="AA13" s="45" t="s">
        <v>61</v>
      </c>
      <c r="AB13" s="46" t="s">
        <v>53</v>
      </c>
      <c r="AC13" s="55"/>
      <c r="AD13" s="55"/>
      <c r="AE13" s="48">
        <f t="shared" si="2"/>
        <v>0</v>
      </c>
      <c r="AF13" s="48"/>
      <c r="AG13" s="49"/>
      <c r="AH13" s="49"/>
      <c r="AI13" s="50">
        <f t="shared" si="3"/>
        <v>1</v>
      </c>
      <c r="AJ13" s="50">
        <v>1</v>
      </c>
      <c r="AK13" s="51" t="s">
        <v>62</v>
      </c>
      <c r="AL13" s="51" t="s">
        <v>63</v>
      </c>
      <c r="AM13" s="48">
        <f t="shared" si="4"/>
        <v>0</v>
      </c>
      <c r="AN13" s="48"/>
      <c r="AO13" s="49"/>
      <c r="AP13" s="49"/>
      <c r="AQ13" s="50">
        <f t="shared" si="5"/>
        <v>0</v>
      </c>
      <c r="AR13" s="56"/>
      <c r="AS13" s="53"/>
      <c r="AT13" s="53"/>
    </row>
    <row r="14" spans="1:46" ht="83.45" customHeight="1" thickBot="1">
      <c r="A14" s="29"/>
      <c r="B14" s="30"/>
      <c r="C14" s="30"/>
      <c r="D14" s="31">
        <v>2.2999999999999998</v>
      </c>
      <c r="E14" s="32" t="s">
        <v>64</v>
      </c>
      <c r="F14" s="33">
        <v>0.02</v>
      </c>
      <c r="G14" s="32" t="s">
        <v>48</v>
      </c>
      <c r="H14" s="32" t="s">
        <v>49</v>
      </c>
      <c r="I14" s="34">
        <v>0</v>
      </c>
      <c r="J14" s="35">
        <f>AF14</f>
        <v>0</v>
      </c>
      <c r="K14" s="36" t="str">
        <f>IF(ISERROR(J14/I14),"",(J14/I14))</f>
        <v/>
      </c>
      <c r="L14" s="37">
        <v>3</v>
      </c>
      <c r="M14" s="38">
        <f>AJ14</f>
        <v>6</v>
      </c>
      <c r="N14" s="39">
        <f>IF(ISERROR(M14/L14),"",(M14/L14))</f>
        <v>2</v>
      </c>
      <c r="O14" s="34">
        <v>0</v>
      </c>
      <c r="P14" s="35">
        <f>AN14</f>
        <v>0</v>
      </c>
      <c r="Q14" s="40">
        <f>IF(ISERROR(P14/O14),0,(P14/O14))</f>
        <v>0</v>
      </c>
      <c r="R14" s="37">
        <v>3</v>
      </c>
      <c r="S14" s="38">
        <f>AR14</f>
        <v>6</v>
      </c>
      <c r="T14" s="39">
        <f t="shared" si="0"/>
        <v>2</v>
      </c>
      <c r="U14" s="42">
        <f t="shared" si="1"/>
        <v>6</v>
      </c>
      <c r="V14" s="42">
        <f t="shared" si="1"/>
        <v>12</v>
      </c>
      <c r="W14" s="43">
        <f>IF((IF(ISERROR(V14/U14),0,(V14/U14)))&gt;1,1,(IF(ISERROR(V14/U14),0,(V14/U14))))</f>
        <v>1</v>
      </c>
      <c r="X14" s="43">
        <f>F14*W14</f>
        <v>0.02</v>
      </c>
      <c r="Y14" s="46" t="s">
        <v>65</v>
      </c>
      <c r="Z14" s="46" t="s">
        <v>66</v>
      </c>
      <c r="AA14" s="46" t="s">
        <v>67</v>
      </c>
      <c r="AB14" s="46" t="s">
        <v>53</v>
      </c>
      <c r="AC14" s="57"/>
      <c r="AD14" s="57"/>
      <c r="AE14" s="48">
        <f t="shared" si="2"/>
        <v>0</v>
      </c>
      <c r="AF14" s="48"/>
      <c r="AG14" s="49"/>
      <c r="AH14" s="49"/>
      <c r="AI14" s="50">
        <f t="shared" si="3"/>
        <v>3</v>
      </c>
      <c r="AJ14" s="50">
        <v>6</v>
      </c>
      <c r="AK14" s="51" t="s">
        <v>68</v>
      </c>
      <c r="AL14" s="51" t="s">
        <v>69</v>
      </c>
      <c r="AM14" s="48">
        <f t="shared" si="4"/>
        <v>0</v>
      </c>
      <c r="AN14" s="48"/>
      <c r="AO14" s="49"/>
      <c r="AP14" s="49"/>
      <c r="AQ14" s="50">
        <f t="shared" si="5"/>
        <v>3</v>
      </c>
      <c r="AR14" s="52">
        <v>6</v>
      </c>
      <c r="AS14" s="53" t="s">
        <v>70</v>
      </c>
      <c r="AT14" s="53" t="s">
        <v>71</v>
      </c>
    </row>
    <row r="15" spans="1:46" ht="30.75" customHeight="1" thickBot="1">
      <c r="A15" s="58"/>
      <c r="B15" s="58"/>
      <c r="C15" s="59" t="s">
        <v>72</v>
      </c>
      <c r="D15" s="60"/>
      <c r="E15" s="60"/>
      <c r="F15" s="60"/>
      <c r="G15" s="60"/>
      <c r="H15" s="60"/>
      <c r="I15" s="60"/>
      <c r="J15" s="60"/>
      <c r="K15" s="60"/>
      <c r="L15" s="60"/>
      <c r="M15" s="60"/>
      <c r="N15" s="60"/>
      <c r="O15" s="60"/>
      <c r="P15" s="60"/>
      <c r="Q15" s="60"/>
      <c r="R15" s="60"/>
      <c r="S15" s="60"/>
      <c r="T15" s="60"/>
      <c r="U15" s="60">
        <f t="shared" si="1"/>
        <v>0</v>
      </c>
      <c r="V15" s="60"/>
      <c r="W15" s="60"/>
      <c r="X15" s="60"/>
      <c r="Y15" s="60"/>
      <c r="Z15" s="60"/>
      <c r="AA15" s="60"/>
      <c r="AB15" s="60"/>
      <c r="AC15" s="60"/>
      <c r="AD15" s="60"/>
      <c r="AE15" s="60">
        <f t="shared" si="2"/>
        <v>0</v>
      </c>
      <c r="AF15" s="60"/>
      <c r="AG15" s="60"/>
      <c r="AH15" s="60"/>
      <c r="AI15" s="60">
        <f t="shared" si="3"/>
        <v>0</v>
      </c>
      <c r="AJ15" s="60"/>
      <c r="AK15" s="60"/>
      <c r="AL15" s="60"/>
      <c r="AM15" s="60">
        <f t="shared" si="4"/>
        <v>0</v>
      </c>
      <c r="AN15" s="60"/>
      <c r="AO15" s="60"/>
      <c r="AP15" s="60"/>
      <c r="AQ15" s="60">
        <f t="shared" si="5"/>
        <v>0</v>
      </c>
      <c r="AR15" s="60"/>
      <c r="AS15" s="60"/>
      <c r="AT15" s="60"/>
    </row>
    <row r="16" spans="1:46" ht="116.85" customHeight="1">
      <c r="A16" s="61" t="s">
        <v>45</v>
      </c>
      <c r="B16" s="30"/>
      <c r="C16" s="30" t="s">
        <v>73</v>
      </c>
      <c r="D16" s="31">
        <v>8.1</v>
      </c>
      <c r="E16" s="62" t="s">
        <v>74</v>
      </c>
      <c r="F16" s="63">
        <v>0.02</v>
      </c>
      <c r="G16" s="32" t="s">
        <v>48</v>
      </c>
      <c r="H16" s="32" t="s">
        <v>49</v>
      </c>
      <c r="I16" s="64">
        <v>1</v>
      </c>
      <c r="J16" s="35">
        <f t="shared" ref="J16:J25" si="6">AF16</f>
        <v>1</v>
      </c>
      <c r="K16" s="65">
        <f t="shared" ref="K16:K25" si="7">IF(ISERROR(J16/I16),"",(J16/I16))</f>
        <v>1</v>
      </c>
      <c r="L16" s="66">
        <v>0</v>
      </c>
      <c r="M16" s="38">
        <f t="shared" ref="M16:M25" si="8">AJ16</f>
        <v>0</v>
      </c>
      <c r="N16" s="36" t="str">
        <f t="shared" ref="N16:N25" si="9">IF(ISERROR(M16/L16),"",(M16/L16))</f>
        <v/>
      </c>
      <c r="O16" s="64">
        <v>0</v>
      </c>
      <c r="P16" s="35">
        <f t="shared" ref="P16:P25" si="10">AN16</f>
        <v>0</v>
      </c>
      <c r="Q16" s="40">
        <f>IF(ISERROR(P16/O16),0,(P16/O16))</f>
        <v>0</v>
      </c>
      <c r="R16" s="66">
        <v>0</v>
      </c>
      <c r="S16" s="38">
        <f t="shared" ref="S16:S25" si="11">AR16</f>
        <v>0</v>
      </c>
      <c r="T16" s="39" t="str">
        <f t="shared" si="0"/>
        <v/>
      </c>
      <c r="U16" s="42">
        <f t="shared" si="1"/>
        <v>1</v>
      </c>
      <c r="V16" s="42">
        <f>SUM(J16,M16,P16,S16)</f>
        <v>1</v>
      </c>
      <c r="W16" s="43">
        <f t="shared" ref="W16:W25" si="12">IF((IF(ISERROR(V16/U16),0,(V16/U16)))&gt;1,1,(IF(ISERROR(V16/U16),0,(V16/U16))))</f>
        <v>1</v>
      </c>
      <c r="X16" s="43">
        <f t="shared" ref="X16:X25" si="13">F16*W16</f>
        <v>0.02</v>
      </c>
      <c r="Y16" s="62" t="s">
        <v>75</v>
      </c>
      <c r="Z16" s="31" t="s">
        <v>76</v>
      </c>
      <c r="AA16" s="31" t="s">
        <v>77</v>
      </c>
      <c r="AB16" s="32" t="s">
        <v>53</v>
      </c>
      <c r="AC16" s="67" t="s">
        <v>78</v>
      </c>
      <c r="AD16" s="68" t="s">
        <v>79</v>
      </c>
      <c r="AE16" s="48">
        <f t="shared" si="2"/>
        <v>1</v>
      </c>
      <c r="AF16" s="48">
        <v>1</v>
      </c>
      <c r="AG16" s="69" t="s">
        <v>80</v>
      </c>
      <c r="AH16" s="69" t="s">
        <v>81</v>
      </c>
      <c r="AI16" s="50">
        <f t="shared" si="3"/>
        <v>0</v>
      </c>
      <c r="AJ16" s="50"/>
      <c r="AK16" s="70"/>
      <c r="AL16" s="70"/>
      <c r="AM16" s="48">
        <f t="shared" si="4"/>
        <v>0</v>
      </c>
      <c r="AN16" s="48"/>
      <c r="AO16" s="49"/>
      <c r="AP16" s="49"/>
      <c r="AQ16" s="50">
        <f t="shared" si="5"/>
        <v>0</v>
      </c>
      <c r="AR16" s="50"/>
      <c r="AS16" s="70"/>
      <c r="AT16" s="70"/>
    </row>
    <row r="17" spans="1:46" ht="88.7" customHeight="1">
      <c r="A17" s="61"/>
      <c r="B17" s="61"/>
      <c r="C17" s="30"/>
      <c r="D17" s="31">
        <v>8.1999999999999993</v>
      </c>
      <c r="E17" s="31" t="s">
        <v>82</v>
      </c>
      <c r="F17" s="63">
        <v>0.02</v>
      </c>
      <c r="G17" s="32" t="s">
        <v>83</v>
      </c>
      <c r="H17" s="32" t="s">
        <v>84</v>
      </c>
      <c r="I17" s="71">
        <v>1</v>
      </c>
      <c r="J17" s="40">
        <f t="shared" si="6"/>
        <v>1</v>
      </c>
      <c r="K17" s="65">
        <f t="shared" si="7"/>
        <v>1</v>
      </c>
      <c r="L17" s="72">
        <v>1</v>
      </c>
      <c r="M17" s="73">
        <f t="shared" si="8"/>
        <v>1</v>
      </c>
      <c r="N17" s="36">
        <f t="shared" si="9"/>
        <v>1</v>
      </c>
      <c r="O17" s="71">
        <v>1</v>
      </c>
      <c r="P17" s="40">
        <f t="shared" si="10"/>
        <v>1</v>
      </c>
      <c r="Q17" s="39">
        <f t="shared" ref="Q17:Q25" si="14">IF(ISERROR(P17/O17),"",(P17/O17))</f>
        <v>1</v>
      </c>
      <c r="R17" s="72">
        <v>1</v>
      </c>
      <c r="S17" s="73">
        <f t="shared" si="11"/>
        <v>1</v>
      </c>
      <c r="T17" s="39">
        <f t="shared" si="0"/>
        <v>1</v>
      </c>
      <c r="U17" s="43">
        <f>SUM(I17,L17,O17,R17)/4</f>
        <v>1</v>
      </c>
      <c r="V17" s="43">
        <f>SUM(J17,M17,P17,S17)/4</f>
        <v>1</v>
      </c>
      <c r="W17" s="74">
        <f t="shared" si="12"/>
        <v>1</v>
      </c>
      <c r="X17" s="43">
        <f t="shared" si="13"/>
        <v>0.02</v>
      </c>
      <c r="Y17" s="31" t="s">
        <v>85</v>
      </c>
      <c r="Z17" s="54" t="s">
        <v>86</v>
      </c>
      <c r="AA17" s="75" t="s">
        <v>87</v>
      </c>
      <c r="AB17" s="76" t="s">
        <v>53</v>
      </c>
      <c r="AC17" s="77" t="s">
        <v>88</v>
      </c>
      <c r="AD17" s="77"/>
      <c r="AE17" s="78">
        <f t="shared" si="2"/>
        <v>1</v>
      </c>
      <c r="AF17" s="79">
        <v>1</v>
      </c>
      <c r="AG17" s="49" t="s">
        <v>89</v>
      </c>
      <c r="AH17" s="49" t="s">
        <v>90</v>
      </c>
      <c r="AI17" s="80">
        <f t="shared" si="3"/>
        <v>1</v>
      </c>
      <c r="AJ17" s="80">
        <v>1</v>
      </c>
      <c r="AK17" s="70" t="s">
        <v>91</v>
      </c>
      <c r="AL17" s="70"/>
      <c r="AM17" s="78">
        <f t="shared" si="4"/>
        <v>1</v>
      </c>
      <c r="AN17" s="80">
        <v>1</v>
      </c>
      <c r="AO17" s="70" t="s">
        <v>92</v>
      </c>
      <c r="AP17" s="49" t="s">
        <v>93</v>
      </c>
      <c r="AQ17" s="80">
        <f t="shared" si="5"/>
        <v>1</v>
      </c>
      <c r="AR17" s="81">
        <v>1</v>
      </c>
      <c r="AS17" s="82" t="s">
        <v>94</v>
      </c>
      <c r="AT17" s="83" t="s">
        <v>95</v>
      </c>
    </row>
    <row r="18" spans="1:46" ht="98.25" customHeight="1">
      <c r="A18" s="61"/>
      <c r="B18" s="61"/>
      <c r="C18" s="30"/>
      <c r="D18" s="31">
        <v>8.3000000000000007</v>
      </c>
      <c r="E18" s="31" t="s">
        <v>96</v>
      </c>
      <c r="F18" s="63">
        <v>0.03</v>
      </c>
      <c r="G18" s="32" t="s">
        <v>83</v>
      </c>
      <c r="H18" s="32" t="s">
        <v>49</v>
      </c>
      <c r="I18" s="71">
        <v>0.15</v>
      </c>
      <c r="J18" s="40">
        <f t="shared" si="6"/>
        <v>0.12710000000000002</v>
      </c>
      <c r="K18" s="65">
        <f t="shared" si="7"/>
        <v>0.84733333333333349</v>
      </c>
      <c r="L18" s="72">
        <v>0.3</v>
      </c>
      <c r="M18" s="73">
        <f t="shared" si="8"/>
        <v>0.184</v>
      </c>
      <c r="N18" s="36">
        <f t="shared" si="9"/>
        <v>0.6133333333333334</v>
      </c>
      <c r="O18" s="71">
        <v>0.3</v>
      </c>
      <c r="P18" s="40">
        <f t="shared" si="10"/>
        <v>0.46</v>
      </c>
      <c r="Q18" s="39">
        <f t="shared" si="14"/>
        <v>1.5333333333333334</v>
      </c>
      <c r="R18" s="72">
        <v>0.22</v>
      </c>
      <c r="S18" s="73">
        <f t="shared" si="11"/>
        <v>0.43338682020219738</v>
      </c>
      <c r="T18" s="39">
        <f t="shared" si="0"/>
        <v>1.96994009182817</v>
      </c>
      <c r="U18" s="43">
        <f t="shared" ref="U18:V20" si="15">SUM(I18,L18,O18,R18)</f>
        <v>0.97</v>
      </c>
      <c r="V18" s="84">
        <f t="shared" si="15"/>
        <v>1.2044868202021974</v>
      </c>
      <c r="W18" s="74">
        <f t="shared" si="12"/>
        <v>1</v>
      </c>
      <c r="X18" s="43">
        <f t="shared" si="13"/>
        <v>0.03</v>
      </c>
      <c r="Y18" s="31" t="s">
        <v>97</v>
      </c>
      <c r="Z18" s="31" t="s">
        <v>98</v>
      </c>
      <c r="AA18" s="31" t="s">
        <v>99</v>
      </c>
      <c r="AB18" s="76" t="s">
        <v>53</v>
      </c>
      <c r="AC18" s="55" t="s">
        <v>100</v>
      </c>
      <c r="AD18" s="77"/>
      <c r="AE18" s="78">
        <v>0.15</v>
      </c>
      <c r="AF18" s="85">
        <v>0.12710000000000002</v>
      </c>
      <c r="AG18" s="69" t="s">
        <v>101</v>
      </c>
      <c r="AH18" s="69" t="s">
        <v>102</v>
      </c>
      <c r="AI18" s="80">
        <f t="shared" si="3"/>
        <v>0.3</v>
      </c>
      <c r="AJ18" s="86">
        <v>0.184</v>
      </c>
      <c r="AK18" s="51" t="s">
        <v>103</v>
      </c>
      <c r="AL18" s="51" t="s">
        <v>104</v>
      </c>
      <c r="AM18" s="78">
        <f t="shared" si="4"/>
        <v>0.3</v>
      </c>
      <c r="AN18" s="87">
        <v>0.46</v>
      </c>
      <c r="AO18" s="51" t="s">
        <v>105</v>
      </c>
      <c r="AP18" s="51" t="s">
        <v>104</v>
      </c>
      <c r="AQ18" s="88">
        <f t="shared" si="5"/>
        <v>0.22</v>
      </c>
      <c r="AR18" s="89">
        <f>8582089402/19802377465</f>
        <v>0.43338682020219738</v>
      </c>
      <c r="AS18" s="90" t="s">
        <v>106</v>
      </c>
      <c r="AT18" s="91" t="s">
        <v>100</v>
      </c>
    </row>
    <row r="19" spans="1:46" ht="109.7" customHeight="1">
      <c r="A19" s="61"/>
      <c r="B19" s="61"/>
      <c r="C19" s="30"/>
      <c r="D19" s="31">
        <v>8.4</v>
      </c>
      <c r="E19" s="31" t="s">
        <v>107</v>
      </c>
      <c r="F19" s="63">
        <v>0.03</v>
      </c>
      <c r="G19" s="32" t="s">
        <v>83</v>
      </c>
      <c r="H19" s="32" t="s">
        <v>49</v>
      </c>
      <c r="I19" s="71">
        <v>0.15</v>
      </c>
      <c r="J19" s="92">
        <f t="shared" si="6"/>
        <v>1.7500000000000002E-2</v>
      </c>
      <c r="K19" s="65">
        <f t="shared" si="7"/>
        <v>0.11666666666666668</v>
      </c>
      <c r="L19" s="72">
        <v>0.15</v>
      </c>
      <c r="M19" s="93">
        <f t="shared" si="8"/>
        <v>2.23E-2</v>
      </c>
      <c r="N19" s="36">
        <f t="shared" si="9"/>
        <v>0.14866666666666667</v>
      </c>
      <c r="O19" s="71">
        <v>0.15</v>
      </c>
      <c r="P19" s="92">
        <f t="shared" si="10"/>
        <v>4.7500000000000001E-2</v>
      </c>
      <c r="Q19" s="39">
        <f t="shared" si="14"/>
        <v>0.31666666666666671</v>
      </c>
      <c r="R19" s="72">
        <v>0.15</v>
      </c>
      <c r="S19" s="73">
        <f t="shared" si="11"/>
        <v>0.31184477413959849</v>
      </c>
      <c r="T19" s="39">
        <f t="shared" si="0"/>
        <v>2.0789651609306565</v>
      </c>
      <c r="U19" s="43">
        <f t="shared" si="15"/>
        <v>0.6</v>
      </c>
      <c r="V19" s="84">
        <f t="shared" si="15"/>
        <v>0.39914477413959848</v>
      </c>
      <c r="W19" s="74">
        <f t="shared" si="12"/>
        <v>0.66524129023266421</v>
      </c>
      <c r="X19" s="43">
        <f t="shared" si="13"/>
        <v>1.9957238706979925E-2</v>
      </c>
      <c r="Y19" s="31" t="s">
        <v>108</v>
      </c>
      <c r="Z19" s="31" t="s">
        <v>109</v>
      </c>
      <c r="AA19" s="31" t="s">
        <v>110</v>
      </c>
      <c r="AB19" s="76" t="s">
        <v>53</v>
      </c>
      <c r="AC19" s="55" t="s">
        <v>100</v>
      </c>
      <c r="AD19" s="77"/>
      <c r="AE19" s="78">
        <v>0.15</v>
      </c>
      <c r="AF19" s="85">
        <v>1.7500000000000002E-2</v>
      </c>
      <c r="AG19" s="69" t="s">
        <v>111</v>
      </c>
      <c r="AH19" s="69" t="s">
        <v>102</v>
      </c>
      <c r="AI19" s="80">
        <f t="shared" si="3"/>
        <v>0.15</v>
      </c>
      <c r="AJ19" s="86">
        <v>2.23E-2</v>
      </c>
      <c r="AK19" s="94" t="s">
        <v>112</v>
      </c>
      <c r="AL19" s="51" t="s">
        <v>104</v>
      </c>
      <c r="AM19" s="78">
        <f t="shared" si="4"/>
        <v>0.15</v>
      </c>
      <c r="AN19" s="95">
        <v>4.7500000000000001E-2</v>
      </c>
      <c r="AO19" s="69" t="s">
        <v>113</v>
      </c>
      <c r="AP19" s="51" t="s">
        <v>104</v>
      </c>
      <c r="AQ19" s="88">
        <f t="shared" si="5"/>
        <v>0.15</v>
      </c>
      <c r="AR19" s="96">
        <f>6175267928/19802377465</f>
        <v>0.31184477413959849</v>
      </c>
      <c r="AS19" s="90" t="s">
        <v>114</v>
      </c>
      <c r="AT19" s="91" t="s">
        <v>100</v>
      </c>
    </row>
    <row r="20" spans="1:46" ht="57" customHeight="1">
      <c r="A20" s="61"/>
      <c r="B20" s="61"/>
      <c r="C20" s="30"/>
      <c r="D20" s="97">
        <v>8.5</v>
      </c>
      <c r="E20" s="31" t="s">
        <v>115</v>
      </c>
      <c r="F20" s="63">
        <v>0.02</v>
      </c>
      <c r="G20" s="32" t="s">
        <v>83</v>
      </c>
      <c r="H20" s="32" t="s">
        <v>49</v>
      </c>
      <c r="I20" s="71">
        <v>0</v>
      </c>
      <c r="J20" s="40">
        <f t="shared" si="6"/>
        <v>0</v>
      </c>
      <c r="K20" s="36" t="str">
        <f t="shared" si="7"/>
        <v/>
      </c>
      <c r="L20" s="72">
        <v>0.15</v>
      </c>
      <c r="M20" s="73">
        <f t="shared" si="8"/>
        <v>0.2782</v>
      </c>
      <c r="N20" s="36">
        <f t="shared" si="9"/>
        <v>1.8546666666666667</v>
      </c>
      <c r="O20" s="71">
        <v>0.1</v>
      </c>
      <c r="P20" s="40">
        <f t="shared" si="10"/>
        <v>0.25</v>
      </c>
      <c r="Q20" s="39">
        <f t="shared" si="14"/>
        <v>2.5</v>
      </c>
      <c r="R20" s="72">
        <v>0.05</v>
      </c>
      <c r="S20" s="73">
        <f t="shared" si="11"/>
        <v>0.13706374016017092</v>
      </c>
      <c r="T20" s="39">
        <f t="shared" si="0"/>
        <v>2.7412748032034182</v>
      </c>
      <c r="U20" s="43">
        <f t="shared" si="15"/>
        <v>0.3</v>
      </c>
      <c r="V20" s="84">
        <f t="shared" si="15"/>
        <v>0.66526374016017087</v>
      </c>
      <c r="W20" s="74">
        <f t="shared" si="12"/>
        <v>1</v>
      </c>
      <c r="X20" s="43">
        <f t="shared" si="13"/>
        <v>0.02</v>
      </c>
      <c r="Y20" s="31" t="s">
        <v>116</v>
      </c>
      <c r="Z20" s="31" t="s">
        <v>117</v>
      </c>
      <c r="AA20" s="31" t="s">
        <v>118</v>
      </c>
      <c r="AB20" s="76" t="s">
        <v>53</v>
      </c>
      <c r="AC20" s="55" t="s">
        <v>100</v>
      </c>
      <c r="AD20" s="77"/>
      <c r="AE20" s="78">
        <f>I20</f>
        <v>0</v>
      </c>
      <c r="AF20" s="95"/>
      <c r="AG20" s="69" t="s">
        <v>119</v>
      </c>
      <c r="AH20" s="69" t="s">
        <v>102</v>
      </c>
      <c r="AI20" s="80">
        <f t="shared" si="3"/>
        <v>0.15</v>
      </c>
      <c r="AJ20" s="86">
        <v>0.2782</v>
      </c>
      <c r="AK20" s="94" t="s">
        <v>120</v>
      </c>
      <c r="AL20" s="51" t="s">
        <v>104</v>
      </c>
      <c r="AM20" s="78">
        <f t="shared" si="4"/>
        <v>0.1</v>
      </c>
      <c r="AN20" s="87">
        <v>0.25</v>
      </c>
      <c r="AO20" s="69" t="s">
        <v>121</v>
      </c>
      <c r="AP20" s="51" t="s">
        <v>104</v>
      </c>
      <c r="AQ20" s="88">
        <f t="shared" si="5"/>
        <v>0.05</v>
      </c>
      <c r="AR20" s="98">
        <f>(813505579+477895053+884791886)/15877229933</f>
        <v>0.13706374016017092</v>
      </c>
      <c r="AS20" s="99" t="s">
        <v>122</v>
      </c>
      <c r="AT20" s="91" t="s">
        <v>100</v>
      </c>
    </row>
    <row r="21" spans="1:46" ht="104.45" customHeight="1">
      <c r="A21" s="61"/>
      <c r="B21" s="61"/>
      <c r="C21" s="30"/>
      <c r="D21" s="97">
        <v>8.6</v>
      </c>
      <c r="E21" s="31" t="s">
        <v>123</v>
      </c>
      <c r="F21" s="63">
        <v>0.03</v>
      </c>
      <c r="G21" s="32" t="s">
        <v>83</v>
      </c>
      <c r="H21" s="32" t="s">
        <v>84</v>
      </c>
      <c r="I21" s="71">
        <v>0.97</v>
      </c>
      <c r="J21" s="40">
        <f t="shared" si="6"/>
        <v>0.99900000000000011</v>
      </c>
      <c r="K21" s="65">
        <f t="shared" si="7"/>
        <v>1.029896907216495</v>
      </c>
      <c r="L21" s="72">
        <v>0.97</v>
      </c>
      <c r="M21" s="73">
        <f t="shared" si="8"/>
        <v>0.99900000000000011</v>
      </c>
      <c r="N21" s="36">
        <f t="shared" si="9"/>
        <v>1.029896907216495</v>
      </c>
      <c r="O21" s="71">
        <v>0.97</v>
      </c>
      <c r="P21" s="40">
        <f t="shared" si="10"/>
        <v>0.86</v>
      </c>
      <c r="Q21" s="39">
        <f t="shared" si="14"/>
        <v>0.88659793814432986</v>
      </c>
      <c r="R21" s="72">
        <v>0.97</v>
      </c>
      <c r="S21" s="73">
        <f t="shared" si="11"/>
        <v>1</v>
      </c>
      <c r="T21" s="39">
        <f t="shared" si="0"/>
        <v>1.0309278350515465</v>
      </c>
      <c r="U21" s="43">
        <f>SUM(I21,L21,O21,R21)/4</f>
        <v>0.97</v>
      </c>
      <c r="V21" s="84">
        <f>SUM(J21,M21,P21,S21)/4</f>
        <v>0.96450000000000002</v>
      </c>
      <c r="W21" s="74">
        <f t="shared" si="12"/>
        <v>0.99432989690721651</v>
      </c>
      <c r="X21" s="43">
        <f t="shared" si="13"/>
        <v>2.9829896907216494E-2</v>
      </c>
      <c r="Y21" s="31" t="s">
        <v>124</v>
      </c>
      <c r="Z21" s="31" t="s">
        <v>125</v>
      </c>
      <c r="AA21" s="31" t="s">
        <v>126</v>
      </c>
      <c r="AB21" s="76" t="s">
        <v>53</v>
      </c>
      <c r="AC21" s="77"/>
      <c r="AD21" s="77"/>
      <c r="AE21" s="78">
        <v>0.97</v>
      </c>
      <c r="AF21" s="78">
        <v>0.99900000000000011</v>
      </c>
      <c r="AG21" s="69" t="s">
        <v>127</v>
      </c>
      <c r="AH21" s="69" t="s">
        <v>102</v>
      </c>
      <c r="AI21" s="80">
        <f t="shared" si="3"/>
        <v>0.97</v>
      </c>
      <c r="AJ21" s="86">
        <v>0.99900000000000011</v>
      </c>
      <c r="AK21" s="94" t="s">
        <v>127</v>
      </c>
      <c r="AL21" s="51" t="s">
        <v>104</v>
      </c>
      <c r="AM21" s="78">
        <f t="shared" si="4"/>
        <v>0.97</v>
      </c>
      <c r="AN21" s="87">
        <v>0.86</v>
      </c>
      <c r="AO21" s="69" t="s">
        <v>128</v>
      </c>
      <c r="AP21" s="51" t="s">
        <v>104</v>
      </c>
      <c r="AQ21" s="88">
        <f t="shared" si="5"/>
        <v>0.97</v>
      </c>
      <c r="AR21" s="100">
        <v>1</v>
      </c>
      <c r="AS21" s="99" t="s">
        <v>129</v>
      </c>
      <c r="AT21" s="91" t="s">
        <v>100</v>
      </c>
    </row>
    <row r="22" spans="1:46" ht="123.75" customHeight="1">
      <c r="A22" s="61"/>
      <c r="B22" s="61"/>
      <c r="C22" s="30"/>
      <c r="D22" s="97">
        <v>8.6999999999999993</v>
      </c>
      <c r="E22" s="31" t="s">
        <v>130</v>
      </c>
      <c r="F22" s="63">
        <v>0.02</v>
      </c>
      <c r="G22" s="101" t="s">
        <v>83</v>
      </c>
      <c r="H22" s="101" t="s">
        <v>49</v>
      </c>
      <c r="I22" s="71">
        <v>0.25</v>
      </c>
      <c r="J22" s="40">
        <f t="shared" si="6"/>
        <v>1</v>
      </c>
      <c r="K22" s="65">
        <f t="shared" si="7"/>
        <v>4</v>
      </c>
      <c r="L22" s="72">
        <v>0.25</v>
      </c>
      <c r="M22" s="73">
        <f t="shared" si="8"/>
        <v>0</v>
      </c>
      <c r="N22" s="36">
        <f t="shared" si="9"/>
        <v>0</v>
      </c>
      <c r="O22" s="71">
        <v>0.25</v>
      </c>
      <c r="P22" s="40">
        <f t="shared" si="10"/>
        <v>0</v>
      </c>
      <c r="Q22" s="39">
        <f t="shared" si="14"/>
        <v>0</v>
      </c>
      <c r="R22" s="72">
        <v>0.25</v>
      </c>
      <c r="S22" s="73">
        <f t="shared" si="11"/>
        <v>0.25</v>
      </c>
      <c r="T22" s="39">
        <f t="shared" si="0"/>
        <v>1</v>
      </c>
      <c r="U22" s="43">
        <f t="shared" ref="U22:V25" si="16">SUM(I22,L22,O22,R22)</f>
        <v>1</v>
      </c>
      <c r="V22" s="43">
        <f t="shared" si="16"/>
        <v>1.25</v>
      </c>
      <c r="W22" s="74">
        <f t="shared" si="12"/>
        <v>1</v>
      </c>
      <c r="X22" s="43">
        <f t="shared" si="13"/>
        <v>0.02</v>
      </c>
      <c r="Y22" s="31" t="s">
        <v>131</v>
      </c>
      <c r="Z22" s="31" t="s">
        <v>132</v>
      </c>
      <c r="AA22" s="31" t="s">
        <v>133</v>
      </c>
      <c r="AB22" s="76" t="s">
        <v>53</v>
      </c>
      <c r="AC22" s="77"/>
      <c r="AD22" s="55" t="s">
        <v>134</v>
      </c>
      <c r="AE22" s="78">
        <v>0.25</v>
      </c>
      <c r="AF22" s="78">
        <v>1</v>
      </c>
      <c r="AG22" s="69" t="s">
        <v>135</v>
      </c>
      <c r="AH22" s="102" t="s">
        <v>136</v>
      </c>
      <c r="AI22" s="80">
        <f t="shared" si="3"/>
        <v>0.25</v>
      </c>
      <c r="AJ22" s="86">
        <v>0</v>
      </c>
      <c r="AK22" s="70" t="s">
        <v>137</v>
      </c>
      <c r="AL22" s="103" t="s">
        <v>136</v>
      </c>
      <c r="AM22" s="78">
        <f t="shared" si="4"/>
        <v>0.25</v>
      </c>
      <c r="AN22" s="87">
        <v>0</v>
      </c>
      <c r="AO22" s="104" t="s">
        <v>138</v>
      </c>
      <c r="AP22" s="102" t="s">
        <v>136</v>
      </c>
      <c r="AQ22" s="80">
        <f t="shared" si="5"/>
        <v>0.25</v>
      </c>
      <c r="AR22" s="105">
        <v>0.25</v>
      </c>
      <c r="AS22" s="106" t="s">
        <v>138</v>
      </c>
      <c r="AT22" s="107" t="s">
        <v>136</v>
      </c>
    </row>
    <row r="23" spans="1:46" ht="57" customHeight="1">
      <c r="A23" s="61"/>
      <c r="B23" s="61"/>
      <c r="C23" s="30"/>
      <c r="D23" s="97">
        <v>8.8000000000000007</v>
      </c>
      <c r="E23" s="31" t="s">
        <v>139</v>
      </c>
      <c r="F23" s="63">
        <v>0.02</v>
      </c>
      <c r="G23" s="101" t="s">
        <v>83</v>
      </c>
      <c r="H23" s="101" t="s">
        <v>49</v>
      </c>
      <c r="I23" s="71">
        <v>0</v>
      </c>
      <c r="J23" s="40">
        <f t="shared" si="6"/>
        <v>0</v>
      </c>
      <c r="K23" s="36" t="str">
        <f t="shared" si="7"/>
        <v/>
      </c>
      <c r="L23" s="72">
        <v>0</v>
      </c>
      <c r="M23" s="73">
        <f t="shared" si="8"/>
        <v>0</v>
      </c>
      <c r="N23" s="36" t="str">
        <f t="shared" si="9"/>
        <v/>
      </c>
      <c r="O23" s="71">
        <v>0</v>
      </c>
      <c r="P23" s="40">
        <f t="shared" si="10"/>
        <v>0</v>
      </c>
      <c r="Q23" s="39" t="str">
        <f t="shared" si="14"/>
        <v/>
      </c>
      <c r="R23" s="72">
        <v>1</v>
      </c>
      <c r="S23" s="73">
        <f t="shared" si="11"/>
        <v>1</v>
      </c>
      <c r="T23" s="39">
        <f t="shared" si="0"/>
        <v>1</v>
      </c>
      <c r="U23" s="43">
        <f t="shared" si="16"/>
        <v>1</v>
      </c>
      <c r="V23" s="43">
        <f t="shared" si="16"/>
        <v>1</v>
      </c>
      <c r="W23" s="74">
        <f t="shared" si="12"/>
        <v>1</v>
      </c>
      <c r="X23" s="43">
        <f t="shared" si="13"/>
        <v>0.02</v>
      </c>
      <c r="Y23" s="108" t="s">
        <v>140</v>
      </c>
      <c r="Z23" s="32" t="s">
        <v>141</v>
      </c>
      <c r="AA23" s="32" t="s">
        <v>142</v>
      </c>
      <c r="AB23" s="76" t="s">
        <v>53</v>
      </c>
      <c r="AC23" s="55" t="s">
        <v>143</v>
      </c>
      <c r="AD23" s="55" t="s">
        <v>144</v>
      </c>
      <c r="AE23" s="78">
        <f>I23</f>
        <v>0</v>
      </c>
      <c r="AF23" s="95"/>
      <c r="AG23" s="69"/>
      <c r="AH23" s="69"/>
      <c r="AI23" s="80">
        <f t="shared" si="3"/>
        <v>0</v>
      </c>
      <c r="AJ23" s="86"/>
      <c r="AK23" s="70"/>
      <c r="AL23" s="70"/>
      <c r="AM23" s="78">
        <f t="shared" si="4"/>
        <v>0</v>
      </c>
      <c r="AN23" s="87"/>
      <c r="AO23" s="49"/>
      <c r="AP23" s="49"/>
      <c r="AQ23" s="80">
        <f t="shared" si="5"/>
        <v>1</v>
      </c>
      <c r="AR23" s="109">
        <v>1</v>
      </c>
      <c r="AS23" s="53" t="s">
        <v>145</v>
      </c>
      <c r="AT23" s="53" t="s">
        <v>146</v>
      </c>
    </row>
    <row r="24" spans="1:46" ht="57" customHeight="1">
      <c r="A24" s="61"/>
      <c r="B24" s="61"/>
      <c r="C24" s="30"/>
      <c r="D24" s="97">
        <v>8.9</v>
      </c>
      <c r="E24" s="31" t="s">
        <v>147</v>
      </c>
      <c r="F24" s="63">
        <v>0.02</v>
      </c>
      <c r="G24" s="101" t="s">
        <v>83</v>
      </c>
      <c r="H24" s="101" t="s">
        <v>49</v>
      </c>
      <c r="I24" s="71">
        <v>0</v>
      </c>
      <c r="J24" s="40">
        <f t="shared" si="6"/>
        <v>0</v>
      </c>
      <c r="K24" s="36" t="str">
        <f t="shared" si="7"/>
        <v/>
      </c>
      <c r="L24" s="72">
        <v>0</v>
      </c>
      <c r="M24" s="73">
        <f t="shared" si="8"/>
        <v>0</v>
      </c>
      <c r="N24" s="36" t="str">
        <f t="shared" si="9"/>
        <v/>
      </c>
      <c r="O24" s="71">
        <v>0</v>
      </c>
      <c r="P24" s="40">
        <f t="shared" si="10"/>
        <v>0</v>
      </c>
      <c r="Q24" s="39" t="str">
        <f t="shared" si="14"/>
        <v/>
      </c>
      <c r="R24" s="72">
        <v>1</v>
      </c>
      <c r="S24" s="73">
        <f t="shared" si="11"/>
        <v>1</v>
      </c>
      <c r="T24" s="39">
        <f t="shared" si="0"/>
        <v>1</v>
      </c>
      <c r="U24" s="43">
        <f t="shared" si="16"/>
        <v>1</v>
      </c>
      <c r="V24" s="43">
        <f t="shared" si="16"/>
        <v>1</v>
      </c>
      <c r="W24" s="74">
        <f t="shared" si="12"/>
        <v>1</v>
      </c>
      <c r="X24" s="43">
        <f t="shared" si="13"/>
        <v>0.02</v>
      </c>
      <c r="Y24" s="108" t="s">
        <v>148</v>
      </c>
      <c r="Z24" s="32" t="s">
        <v>149</v>
      </c>
      <c r="AA24" s="32" t="s">
        <v>150</v>
      </c>
      <c r="AB24" s="76" t="s">
        <v>53</v>
      </c>
      <c r="AC24" s="55" t="s">
        <v>151</v>
      </c>
      <c r="AD24" s="55" t="s">
        <v>152</v>
      </c>
      <c r="AE24" s="78">
        <f>I24</f>
        <v>0</v>
      </c>
      <c r="AF24" s="95"/>
      <c r="AG24" s="69"/>
      <c r="AH24" s="69"/>
      <c r="AI24" s="80">
        <f t="shared" si="3"/>
        <v>0</v>
      </c>
      <c r="AJ24" s="86"/>
      <c r="AK24" s="70"/>
      <c r="AL24" s="70"/>
      <c r="AM24" s="78">
        <f t="shared" si="4"/>
        <v>0</v>
      </c>
      <c r="AN24" s="87"/>
      <c r="AO24" s="49"/>
      <c r="AP24" s="49"/>
      <c r="AQ24" s="80">
        <f t="shared" si="5"/>
        <v>1</v>
      </c>
      <c r="AR24" s="109">
        <v>1</v>
      </c>
      <c r="AS24" s="53" t="s">
        <v>153</v>
      </c>
      <c r="AT24" s="53" t="s">
        <v>154</v>
      </c>
    </row>
    <row r="25" spans="1:46" ht="57" customHeight="1" thickBot="1">
      <c r="A25" s="61"/>
      <c r="B25" s="61"/>
      <c r="C25" s="30"/>
      <c r="D25" s="110" t="s">
        <v>155</v>
      </c>
      <c r="E25" s="111" t="s">
        <v>156</v>
      </c>
      <c r="F25" s="112">
        <v>0.02</v>
      </c>
      <c r="G25" s="113" t="s">
        <v>83</v>
      </c>
      <c r="H25" s="113" t="s">
        <v>49</v>
      </c>
      <c r="I25" s="71">
        <v>0</v>
      </c>
      <c r="J25" s="40">
        <f t="shared" si="6"/>
        <v>0</v>
      </c>
      <c r="K25" s="36" t="str">
        <f t="shared" si="7"/>
        <v/>
      </c>
      <c r="L25" s="72">
        <v>0</v>
      </c>
      <c r="M25" s="73">
        <f t="shared" si="8"/>
        <v>0</v>
      </c>
      <c r="N25" s="36" t="str">
        <f t="shared" si="9"/>
        <v/>
      </c>
      <c r="O25" s="71">
        <v>0</v>
      </c>
      <c r="P25" s="40">
        <f t="shared" si="10"/>
        <v>0</v>
      </c>
      <c r="Q25" s="39" t="str">
        <f t="shared" si="14"/>
        <v/>
      </c>
      <c r="R25" s="72">
        <v>1</v>
      </c>
      <c r="S25" s="73">
        <f t="shared" si="11"/>
        <v>1</v>
      </c>
      <c r="T25" s="39">
        <f t="shared" si="0"/>
        <v>1</v>
      </c>
      <c r="U25" s="43">
        <f t="shared" si="16"/>
        <v>1</v>
      </c>
      <c r="V25" s="43">
        <f t="shared" si="16"/>
        <v>1</v>
      </c>
      <c r="W25" s="74">
        <f t="shared" si="12"/>
        <v>1</v>
      </c>
      <c r="X25" s="43">
        <f t="shared" si="13"/>
        <v>0.02</v>
      </c>
      <c r="Y25" s="114" t="s">
        <v>157</v>
      </c>
      <c r="Z25" s="115" t="s">
        <v>158</v>
      </c>
      <c r="AA25" s="115" t="s">
        <v>159</v>
      </c>
      <c r="AB25" s="115" t="s">
        <v>53</v>
      </c>
      <c r="AC25" s="116" t="s">
        <v>160</v>
      </c>
      <c r="AD25" s="116" t="s">
        <v>161</v>
      </c>
      <c r="AE25" s="78">
        <f>I25</f>
        <v>0</v>
      </c>
      <c r="AF25" s="48"/>
      <c r="AG25" s="49"/>
      <c r="AH25" s="49"/>
      <c r="AI25" s="80">
        <f t="shared" si="3"/>
        <v>0</v>
      </c>
      <c r="AJ25" s="50"/>
      <c r="AK25" s="70"/>
      <c r="AL25" s="70"/>
      <c r="AM25" s="78">
        <f t="shared" si="4"/>
        <v>0</v>
      </c>
      <c r="AN25" s="48"/>
      <c r="AO25" s="49"/>
      <c r="AP25" s="49"/>
      <c r="AQ25" s="80">
        <f t="shared" si="5"/>
        <v>1</v>
      </c>
      <c r="AR25" s="117">
        <v>1</v>
      </c>
      <c r="AS25" s="118" t="s">
        <v>162</v>
      </c>
      <c r="AT25" s="118" t="s">
        <v>163</v>
      </c>
    </row>
    <row r="26" spans="1:46" ht="30.75" customHeight="1">
      <c r="A26" s="119"/>
      <c r="B26" s="119"/>
      <c r="C26" s="59" t="s">
        <v>164</v>
      </c>
      <c r="D26" s="120"/>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f>I26</f>
        <v>0</v>
      </c>
      <c r="AF26" s="121"/>
      <c r="AG26" s="121"/>
      <c r="AH26" s="121"/>
      <c r="AI26" s="121">
        <f t="shared" si="3"/>
        <v>0</v>
      </c>
      <c r="AJ26" s="121"/>
      <c r="AK26" s="121"/>
      <c r="AL26" s="121"/>
      <c r="AM26" s="121">
        <f t="shared" si="4"/>
        <v>0</v>
      </c>
      <c r="AN26" s="121"/>
      <c r="AO26" s="121"/>
      <c r="AP26" s="121"/>
      <c r="AQ26" s="121">
        <f t="shared" si="5"/>
        <v>0</v>
      </c>
      <c r="AR26" s="121"/>
      <c r="AS26" s="121"/>
      <c r="AT26" s="121"/>
    </row>
    <row r="27" spans="1:46" ht="97.5" customHeight="1">
      <c r="A27" s="122" t="s">
        <v>165</v>
      </c>
      <c r="B27" s="123"/>
      <c r="C27" s="123" t="s">
        <v>166</v>
      </c>
      <c r="D27" s="51">
        <v>14.1</v>
      </c>
      <c r="E27" s="31" t="s">
        <v>167</v>
      </c>
      <c r="F27" s="124">
        <v>0.03</v>
      </c>
      <c r="G27" s="32" t="s">
        <v>83</v>
      </c>
      <c r="H27" s="32" t="s">
        <v>49</v>
      </c>
      <c r="I27" s="71">
        <v>0</v>
      </c>
      <c r="J27" s="125">
        <f t="shared" ref="J27:J42" si="17">AF27</f>
        <v>0</v>
      </c>
      <c r="K27" s="36" t="str">
        <f t="shared" ref="K27:K40" si="18">IF(ISERROR(J27/I27),"",(J27/I27))</f>
        <v/>
      </c>
      <c r="L27" s="72">
        <v>0</v>
      </c>
      <c r="M27" s="54">
        <f t="shared" ref="M27:M42" si="19">AJ27</f>
        <v>0</v>
      </c>
      <c r="N27" s="36" t="str">
        <f t="shared" ref="N27:N40" si="20">IF(ISERROR(M27/L27),"",(M27/L27))</f>
        <v/>
      </c>
      <c r="O27" s="71">
        <v>0.5</v>
      </c>
      <c r="P27" s="125">
        <f t="shared" ref="P27:P42" si="21">AN27</f>
        <v>1</v>
      </c>
      <c r="Q27" s="39">
        <f t="shared" ref="Q27:Q42" si="22">IF(ISERROR(P27/O27),"",(P27/O27))</f>
        <v>2</v>
      </c>
      <c r="R27" s="72">
        <v>0.5</v>
      </c>
      <c r="S27" s="54">
        <f t="shared" ref="S27:S42" si="23">AR27</f>
        <v>0</v>
      </c>
      <c r="T27" s="39">
        <f t="shared" si="0"/>
        <v>0</v>
      </c>
      <c r="U27" s="126">
        <f>SUM(I27,L27,O27,R27)</f>
        <v>1</v>
      </c>
      <c r="V27" s="127">
        <f>SUM(J27,M27,P27,S27)</f>
        <v>1</v>
      </c>
      <c r="W27" s="43">
        <f t="shared" ref="W27:W40" si="24">IF((IF(ISERROR(V27/U27),0,(V27/U27)))&gt;1,1,(IF(ISERROR(V27/U27),0,(V27/U27))))</f>
        <v>1</v>
      </c>
      <c r="X27" s="43">
        <f t="shared" ref="X27:X42" si="25">F27*W27</f>
        <v>0.03</v>
      </c>
      <c r="Y27" s="31" t="s">
        <v>168</v>
      </c>
      <c r="Z27" s="31" t="s">
        <v>169</v>
      </c>
      <c r="AA27" s="31" t="s">
        <v>170</v>
      </c>
      <c r="AB27" s="32" t="s">
        <v>53</v>
      </c>
      <c r="AC27" s="128" t="s">
        <v>171</v>
      </c>
      <c r="AD27" s="129" t="s">
        <v>172</v>
      </c>
      <c r="AE27" s="78">
        <f>I27</f>
        <v>0</v>
      </c>
      <c r="AF27" s="48"/>
      <c r="AG27" s="49"/>
      <c r="AH27" s="49"/>
      <c r="AI27" s="80">
        <f t="shared" si="3"/>
        <v>0</v>
      </c>
      <c r="AJ27" s="50"/>
      <c r="AK27" s="70"/>
      <c r="AL27" s="70"/>
      <c r="AM27" s="78">
        <f t="shared" si="4"/>
        <v>0.5</v>
      </c>
      <c r="AN27" s="130">
        <v>1</v>
      </c>
      <c r="AO27" s="130" t="s">
        <v>173</v>
      </c>
      <c r="AP27" s="49" t="s">
        <v>174</v>
      </c>
      <c r="AQ27" s="86">
        <f t="shared" si="5"/>
        <v>0.5</v>
      </c>
      <c r="AR27" s="50">
        <v>0</v>
      </c>
      <c r="AS27" s="131" t="s">
        <v>175</v>
      </c>
      <c r="AT27" s="53"/>
    </row>
    <row r="28" spans="1:46" ht="111.6" customHeight="1">
      <c r="A28" s="122"/>
      <c r="B28" s="122"/>
      <c r="C28" s="123"/>
      <c r="D28" s="51">
        <v>14.2</v>
      </c>
      <c r="E28" s="31" t="s">
        <v>176</v>
      </c>
      <c r="F28" s="124">
        <v>0.03</v>
      </c>
      <c r="G28" s="32" t="s">
        <v>83</v>
      </c>
      <c r="H28" s="32" t="s">
        <v>49</v>
      </c>
      <c r="I28" s="71">
        <v>0.1</v>
      </c>
      <c r="J28" s="40">
        <f t="shared" si="17"/>
        <v>0.9729000000000001</v>
      </c>
      <c r="K28" s="65">
        <f t="shared" si="18"/>
        <v>9.729000000000001</v>
      </c>
      <c r="L28" s="72">
        <v>0.3</v>
      </c>
      <c r="M28" s="73">
        <f t="shared" si="19"/>
        <v>1</v>
      </c>
      <c r="N28" s="36">
        <f t="shared" si="20"/>
        <v>3.3333333333333335</v>
      </c>
      <c r="O28" s="71">
        <v>0.3</v>
      </c>
      <c r="P28" s="40">
        <f t="shared" si="21"/>
        <v>0</v>
      </c>
      <c r="Q28" s="39">
        <f t="shared" si="22"/>
        <v>0</v>
      </c>
      <c r="R28" s="72">
        <v>0.3</v>
      </c>
      <c r="S28" s="73">
        <f t="shared" si="23"/>
        <v>0</v>
      </c>
      <c r="T28" s="39">
        <f t="shared" si="0"/>
        <v>0</v>
      </c>
      <c r="U28" s="43">
        <f>SUM(I28,L28,O28,R28)</f>
        <v>1</v>
      </c>
      <c r="V28" s="74">
        <f>SUM(J28,M28,P28,S28)</f>
        <v>1.9729000000000001</v>
      </c>
      <c r="W28" s="132">
        <f t="shared" si="24"/>
        <v>1</v>
      </c>
      <c r="X28" s="43">
        <f t="shared" si="25"/>
        <v>0.03</v>
      </c>
      <c r="Y28" s="133" t="s">
        <v>177</v>
      </c>
      <c r="Z28" s="134" t="s">
        <v>169</v>
      </c>
      <c r="AA28" s="134" t="s">
        <v>170</v>
      </c>
      <c r="AB28" s="32" t="s">
        <v>53</v>
      </c>
      <c r="AC28" s="128" t="s">
        <v>171</v>
      </c>
      <c r="AD28" s="135" t="s">
        <v>178</v>
      </c>
      <c r="AE28" s="78">
        <f t="shared" ref="AE28:AE41" si="26">I28</f>
        <v>0.1</v>
      </c>
      <c r="AF28" s="78">
        <v>0.9729000000000001</v>
      </c>
      <c r="AG28" s="136" t="s">
        <v>179</v>
      </c>
      <c r="AH28" s="136" t="s">
        <v>180</v>
      </c>
      <c r="AI28" s="80">
        <f t="shared" si="3"/>
        <v>0.3</v>
      </c>
      <c r="AJ28" s="80">
        <v>1</v>
      </c>
      <c r="AK28" s="137" t="s">
        <v>181</v>
      </c>
      <c r="AL28" s="137" t="s">
        <v>180</v>
      </c>
      <c r="AM28" s="78">
        <f t="shared" si="4"/>
        <v>0.3</v>
      </c>
      <c r="AN28" s="138">
        <v>0</v>
      </c>
      <c r="AO28" s="139" t="s">
        <v>182</v>
      </c>
      <c r="AP28" s="140" t="s">
        <v>174</v>
      </c>
      <c r="AQ28" s="80">
        <f t="shared" si="5"/>
        <v>0.3</v>
      </c>
      <c r="AR28" s="141">
        <v>0</v>
      </c>
      <c r="AS28" s="131" t="s">
        <v>175</v>
      </c>
      <c r="AT28" s="142"/>
    </row>
    <row r="29" spans="1:46" ht="108" customHeight="1">
      <c r="A29" s="122"/>
      <c r="B29" s="122"/>
      <c r="C29" s="123"/>
      <c r="D29" s="51">
        <v>14.3</v>
      </c>
      <c r="E29" s="31" t="s">
        <v>183</v>
      </c>
      <c r="F29" s="124">
        <v>0.02</v>
      </c>
      <c r="G29" s="32" t="s">
        <v>83</v>
      </c>
      <c r="H29" s="32" t="s">
        <v>49</v>
      </c>
      <c r="I29" s="71">
        <v>1</v>
      </c>
      <c r="J29" s="40">
        <f t="shared" si="17"/>
        <v>1</v>
      </c>
      <c r="K29" s="143">
        <f t="shared" si="18"/>
        <v>1</v>
      </c>
      <c r="L29" s="72">
        <v>1</v>
      </c>
      <c r="M29" s="73">
        <f t="shared" si="19"/>
        <v>1</v>
      </c>
      <c r="N29" s="39">
        <f t="shared" si="20"/>
        <v>1</v>
      </c>
      <c r="O29" s="71">
        <v>1</v>
      </c>
      <c r="P29" s="40">
        <f t="shared" si="21"/>
        <v>1</v>
      </c>
      <c r="Q29" s="39">
        <f t="shared" si="22"/>
        <v>1</v>
      </c>
      <c r="R29" s="72">
        <v>1</v>
      </c>
      <c r="S29" s="73">
        <f t="shared" si="23"/>
        <v>1</v>
      </c>
      <c r="T29" s="39">
        <f t="shared" si="0"/>
        <v>1</v>
      </c>
      <c r="U29" s="43">
        <f>SUM(I29,L29,O29,R29)/4</f>
        <v>1</v>
      </c>
      <c r="V29" s="74">
        <f>SUM(J29,M29,P29,S29)/4</f>
        <v>1</v>
      </c>
      <c r="W29" s="43">
        <f t="shared" si="24"/>
        <v>1</v>
      </c>
      <c r="X29" s="43">
        <f t="shared" si="25"/>
        <v>0.02</v>
      </c>
      <c r="Y29" s="133" t="s">
        <v>184</v>
      </c>
      <c r="Z29" s="134" t="s">
        <v>169</v>
      </c>
      <c r="AA29" s="134" t="s">
        <v>185</v>
      </c>
      <c r="AB29" s="32" t="s">
        <v>53</v>
      </c>
      <c r="AC29" s="128" t="s">
        <v>171</v>
      </c>
      <c r="AD29" s="135" t="s">
        <v>178</v>
      </c>
      <c r="AE29" s="78">
        <f t="shared" si="26"/>
        <v>1</v>
      </c>
      <c r="AF29" s="78">
        <v>1</v>
      </c>
      <c r="AG29" s="49" t="s">
        <v>186</v>
      </c>
      <c r="AH29" s="136" t="s">
        <v>180</v>
      </c>
      <c r="AI29" s="80">
        <f t="shared" si="3"/>
        <v>1</v>
      </c>
      <c r="AJ29" s="80">
        <v>1</v>
      </c>
      <c r="AK29" s="53" t="s">
        <v>187</v>
      </c>
      <c r="AL29" s="137" t="s">
        <v>180</v>
      </c>
      <c r="AM29" s="78">
        <f t="shared" si="4"/>
        <v>1</v>
      </c>
      <c r="AN29" s="140">
        <v>1</v>
      </c>
      <c r="AO29" s="144" t="s">
        <v>188</v>
      </c>
      <c r="AP29" s="140" t="s">
        <v>174</v>
      </c>
      <c r="AQ29" s="80">
        <f t="shared" si="5"/>
        <v>1</v>
      </c>
      <c r="AR29" s="141">
        <v>1</v>
      </c>
      <c r="AS29" s="145" t="s">
        <v>189</v>
      </c>
      <c r="AT29" s="53" t="s">
        <v>174</v>
      </c>
    </row>
    <row r="30" spans="1:46" ht="146.65" customHeight="1">
      <c r="A30" s="122"/>
      <c r="B30" s="122"/>
      <c r="C30" s="123"/>
      <c r="D30" s="51">
        <v>14.4</v>
      </c>
      <c r="E30" s="62" t="s">
        <v>190</v>
      </c>
      <c r="F30" s="124">
        <v>0.03</v>
      </c>
      <c r="G30" s="32" t="s">
        <v>83</v>
      </c>
      <c r="H30" s="32" t="s">
        <v>49</v>
      </c>
      <c r="I30" s="71">
        <v>0.15</v>
      </c>
      <c r="J30" s="125">
        <f t="shared" si="17"/>
        <v>0</v>
      </c>
      <c r="K30" s="65">
        <f t="shared" si="18"/>
        <v>0</v>
      </c>
      <c r="L30" s="72">
        <v>0.15</v>
      </c>
      <c r="M30" s="54">
        <f t="shared" si="19"/>
        <v>0</v>
      </c>
      <c r="N30" s="36">
        <f t="shared" si="20"/>
        <v>0</v>
      </c>
      <c r="O30" s="71">
        <v>0.2</v>
      </c>
      <c r="P30" s="125">
        <f t="shared" si="21"/>
        <v>1</v>
      </c>
      <c r="Q30" s="39">
        <f t="shared" si="22"/>
        <v>5</v>
      </c>
      <c r="R30" s="72">
        <v>0.2</v>
      </c>
      <c r="S30" s="54">
        <f t="shared" si="23"/>
        <v>0</v>
      </c>
      <c r="T30" s="39">
        <f t="shared" si="0"/>
        <v>0</v>
      </c>
      <c r="U30" s="126">
        <f t="shared" ref="U30:V38" si="27">SUM(I30,L30,O30,R30)</f>
        <v>0.7</v>
      </c>
      <c r="V30" s="127">
        <f t="shared" si="27"/>
        <v>1</v>
      </c>
      <c r="W30" s="43">
        <f t="shared" si="24"/>
        <v>1</v>
      </c>
      <c r="X30" s="43">
        <f t="shared" si="25"/>
        <v>0.03</v>
      </c>
      <c r="Y30" s="31" t="s">
        <v>191</v>
      </c>
      <c r="Z30" s="31" t="s">
        <v>192</v>
      </c>
      <c r="AA30" s="31" t="s">
        <v>193</v>
      </c>
      <c r="AB30" s="32" t="s">
        <v>53</v>
      </c>
      <c r="AC30" s="128" t="s">
        <v>194</v>
      </c>
      <c r="AD30" s="135" t="s">
        <v>195</v>
      </c>
      <c r="AE30" s="78">
        <f t="shared" si="26"/>
        <v>0.15</v>
      </c>
      <c r="AF30" s="48">
        <v>0</v>
      </c>
      <c r="AG30" s="49" t="s">
        <v>196</v>
      </c>
      <c r="AH30" s="136" t="s">
        <v>197</v>
      </c>
      <c r="AI30" s="80">
        <f t="shared" si="3"/>
        <v>0.15</v>
      </c>
      <c r="AJ30" s="50">
        <v>0</v>
      </c>
      <c r="AK30" s="53" t="s">
        <v>198</v>
      </c>
      <c r="AL30" s="137" t="s">
        <v>197</v>
      </c>
      <c r="AM30" s="78">
        <f t="shared" si="4"/>
        <v>0.2</v>
      </c>
      <c r="AN30" s="146">
        <v>1</v>
      </c>
      <c r="AO30" s="147" t="s">
        <v>199</v>
      </c>
      <c r="AP30" s="136" t="s">
        <v>197</v>
      </c>
      <c r="AQ30" s="80">
        <f t="shared" si="5"/>
        <v>0.2</v>
      </c>
      <c r="AR30" s="50">
        <v>0</v>
      </c>
      <c r="AS30" s="131" t="s">
        <v>175</v>
      </c>
      <c r="AT30" s="53"/>
    </row>
    <row r="31" spans="1:46" ht="67.7" customHeight="1">
      <c r="A31" s="122"/>
      <c r="B31" s="122"/>
      <c r="C31" s="123"/>
      <c r="D31" s="51">
        <v>14.5</v>
      </c>
      <c r="E31" s="32" t="s">
        <v>200</v>
      </c>
      <c r="F31" s="124">
        <v>0.03</v>
      </c>
      <c r="G31" s="32" t="s">
        <v>83</v>
      </c>
      <c r="H31" s="32" t="s">
        <v>49</v>
      </c>
      <c r="I31" s="71">
        <v>0.1</v>
      </c>
      <c r="J31" s="40">
        <f t="shared" si="17"/>
        <v>0.5</v>
      </c>
      <c r="K31" s="65">
        <f t="shared" si="18"/>
        <v>5</v>
      </c>
      <c r="L31" s="72">
        <v>0.1</v>
      </c>
      <c r="M31" s="73">
        <f t="shared" si="19"/>
        <v>0</v>
      </c>
      <c r="N31" s="36">
        <f t="shared" si="20"/>
        <v>0</v>
      </c>
      <c r="O31" s="71">
        <v>0.15</v>
      </c>
      <c r="P31" s="40">
        <f t="shared" si="21"/>
        <v>1</v>
      </c>
      <c r="Q31" s="39">
        <f t="shared" si="22"/>
        <v>6.666666666666667</v>
      </c>
      <c r="R31" s="72">
        <v>0.15</v>
      </c>
      <c r="S31" s="73">
        <f t="shared" si="23"/>
        <v>0</v>
      </c>
      <c r="T31" s="39">
        <f t="shared" si="0"/>
        <v>0</v>
      </c>
      <c r="U31" s="43">
        <f t="shared" si="27"/>
        <v>0.5</v>
      </c>
      <c r="V31" s="74">
        <f t="shared" si="27"/>
        <v>1.5</v>
      </c>
      <c r="W31" s="43">
        <f t="shared" si="24"/>
        <v>1</v>
      </c>
      <c r="X31" s="43">
        <f t="shared" si="25"/>
        <v>0.03</v>
      </c>
      <c r="Y31" s="133" t="s">
        <v>201</v>
      </c>
      <c r="Z31" s="134" t="s">
        <v>202</v>
      </c>
      <c r="AA31" s="134" t="s">
        <v>203</v>
      </c>
      <c r="AB31" s="32" t="s">
        <v>53</v>
      </c>
      <c r="AC31" s="128" t="s">
        <v>194</v>
      </c>
      <c r="AD31" s="135" t="s">
        <v>204</v>
      </c>
      <c r="AE31" s="78">
        <f t="shared" si="26"/>
        <v>0.1</v>
      </c>
      <c r="AF31" s="78">
        <v>0.5</v>
      </c>
      <c r="AG31" s="49" t="s">
        <v>205</v>
      </c>
      <c r="AH31" s="136" t="s">
        <v>206</v>
      </c>
      <c r="AI31" s="80">
        <f t="shared" si="3"/>
        <v>0.1</v>
      </c>
      <c r="AJ31" s="80">
        <v>0</v>
      </c>
      <c r="AK31" s="137" t="s">
        <v>207</v>
      </c>
      <c r="AL31" s="137" t="s">
        <v>206</v>
      </c>
      <c r="AM31" s="78">
        <f t="shared" si="4"/>
        <v>0.15</v>
      </c>
      <c r="AN31" s="138">
        <v>1</v>
      </c>
      <c r="AO31" s="140" t="s">
        <v>208</v>
      </c>
      <c r="AP31" s="136" t="s">
        <v>206</v>
      </c>
      <c r="AQ31" s="80">
        <f t="shared" si="5"/>
        <v>0.15</v>
      </c>
      <c r="AR31" s="141">
        <v>0</v>
      </c>
      <c r="AS31" s="131" t="s">
        <v>175</v>
      </c>
      <c r="AT31" s="142"/>
    </row>
    <row r="32" spans="1:46" ht="67.7" customHeight="1" outlineLevel="1">
      <c r="A32" s="122"/>
      <c r="B32" s="122"/>
      <c r="C32" s="123"/>
      <c r="D32" s="51">
        <v>14.6</v>
      </c>
      <c r="E32" s="32" t="s">
        <v>209</v>
      </c>
      <c r="F32" s="124">
        <v>0.03</v>
      </c>
      <c r="G32" s="32" t="s">
        <v>83</v>
      </c>
      <c r="H32" s="32" t="s">
        <v>49</v>
      </c>
      <c r="I32" s="71">
        <v>0.1</v>
      </c>
      <c r="J32" s="40">
        <f t="shared" si="17"/>
        <v>9.0899999999999995E-2</v>
      </c>
      <c r="K32" s="65">
        <f t="shared" si="18"/>
        <v>0.90899999999999992</v>
      </c>
      <c r="L32" s="72">
        <v>0.1</v>
      </c>
      <c r="M32" s="73">
        <f t="shared" si="19"/>
        <v>9.0899999999999995E-2</v>
      </c>
      <c r="N32" s="36">
        <f t="shared" si="20"/>
        <v>0.90899999999999992</v>
      </c>
      <c r="O32" s="71">
        <v>0.15</v>
      </c>
      <c r="P32" s="40">
        <f t="shared" si="21"/>
        <v>0.25</v>
      </c>
      <c r="Q32" s="39">
        <f t="shared" si="22"/>
        <v>1.6666666666666667</v>
      </c>
      <c r="R32" s="72">
        <v>0.15</v>
      </c>
      <c r="S32" s="73">
        <f t="shared" si="23"/>
        <v>0.625</v>
      </c>
      <c r="T32" s="39">
        <f t="shared" si="0"/>
        <v>4.166666666666667</v>
      </c>
      <c r="U32" s="43">
        <f t="shared" si="27"/>
        <v>0.5</v>
      </c>
      <c r="V32" s="74">
        <f t="shared" si="27"/>
        <v>1.0568</v>
      </c>
      <c r="W32" s="43">
        <f t="shared" si="24"/>
        <v>1</v>
      </c>
      <c r="X32" s="43">
        <f t="shared" si="25"/>
        <v>0.03</v>
      </c>
      <c r="Y32" s="133" t="s">
        <v>210</v>
      </c>
      <c r="Z32" s="134" t="s">
        <v>211</v>
      </c>
      <c r="AA32" s="134" t="s">
        <v>203</v>
      </c>
      <c r="AB32" s="32" t="s">
        <v>53</v>
      </c>
      <c r="AC32" s="128" t="s">
        <v>194</v>
      </c>
      <c r="AD32" s="135" t="s">
        <v>204</v>
      </c>
      <c r="AE32" s="78">
        <f t="shared" si="26"/>
        <v>0.1</v>
      </c>
      <c r="AF32" s="78">
        <v>9.0899999999999995E-2</v>
      </c>
      <c r="AG32" s="49" t="s">
        <v>212</v>
      </c>
      <c r="AH32" s="136" t="s">
        <v>206</v>
      </c>
      <c r="AI32" s="80">
        <f t="shared" si="3"/>
        <v>0.1</v>
      </c>
      <c r="AJ32" s="80">
        <v>9.0899999999999995E-2</v>
      </c>
      <c r="AK32" s="53" t="s">
        <v>212</v>
      </c>
      <c r="AL32" s="137" t="s">
        <v>206</v>
      </c>
      <c r="AM32" s="78">
        <f t="shared" si="4"/>
        <v>0.15</v>
      </c>
      <c r="AN32" s="138">
        <v>0.25</v>
      </c>
      <c r="AO32" s="140" t="s">
        <v>213</v>
      </c>
      <c r="AP32" s="136" t="s">
        <v>206</v>
      </c>
      <c r="AQ32" s="80">
        <f t="shared" si="5"/>
        <v>0.15</v>
      </c>
      <c r="AR32" s="141">
        <v>0.625</v>
      </c>
      <c r="AS32" s="148" t="s">
        <v>214</v>
      </c>
      <c r="AT32" s="137" t="s">
        <v>206</v>
      </c>
    </row>
    <row r="33" spans="1:53" ht="99.2" customHeight="1">
      <c r="A33" s="122"/>
      <c r="B33" s="122"/>
      <c r="C33" s="123"/>
      <c r="D33" s="51">
        <v>14.7</v>
      </c>
      <c r="E33" s="32" t="s">
        <v>215</v>
      </c>
      <c r="F33" s="124">
        <v>0.03</v>
      </c>
      <c r="G33" s="32" t="s">
        <v>83</v>
      </c>
      <c r="H33" s="32" t="s">
        <v>49</v>
      </c>
      <c r="I33" s="71">
        <v>0.1</v>
      </c>
      <c r="J33" s="40">
        <f t="shared" si="17"/>
        <v>0.15710000000000002</v>
      </c>
      <c r="K33" s="65">
        <f t="shared" si="18"/>
        <v>1.5710000000000002</v>
      </c>
      <c r="L33" s="72">
        <v>0.1</v>
      </c>
      <c r="M33" s="73">
        <f t="shared" si="19"/>
        <v>0.15710000000000002</v>
      </c>
      <c r="N33" s="36">
        <f t="shared" si="20"/>
        <v>1.5710000000000002</v>
      </c>
      <c r="O33" s="71">
        <v>0.15</v>
      </c>
      <c r="P33" s="40">
        <f t="shared" si="21"/>
        <v>0.06</v>
      </c>
      <c r="Q33" s="39">
        <f t="shared" si="22"/>
        <v>0.4</v>
      </c>
      <c r="R33" s="72">
        <v>0.15</v>
      </c>
      <c r="S33" s="73">
        <f t="shared" si="23"/>
        <v>0</v>
      </c>
      <c r="T33" s="39">
        <f t="shared" si="0"/>
        <v>0</v>
      </c>
      <c r="U33" s="43">
        <f t="shared" si="27"/>
        <v>0.5</v>
      </c>
      <c r="V33" s="74">
        <f t="shared" si="27"/>
        <v>0.37420000000000003</v>
      </c>
      <c r="W33" s="43">
        <f t="shared" si="24"/>
        <v>0.74840000000000007</v>
      </c>
      <c r="X33" s="43">
        <f t="shared" si="25"/>
        <v>2.2452E-2</v>
      </c>
      <c r="Y33" s="133" t="s">
        <v>216</v>
      </c>
      <c r="Z33" s="134" t="s">
        <v>217</v>
      </c>
      <c r="AA33" s="134" t="s">
        <v>203</v>
      </c>
      <c r="AB33" s="32" t="s">
        <v>53</v>
      </c>
      <c r="AC33" s="128" t="s">
        <v>194</v>
      </c>
      <c r="AD33" s="135" t="s">
        <v>204</v>
      </c>
      <c r="AE33" s="78">
        <f t="shared" si="26"/>
        <v>0.1</v>
      </c>
      <c r="AF33" s="78">
        <v>0.15710000000000002</v>
      </c>
      <c r="AG33" s="136" t="s">
        <v>218</v>
      </c>
      <c r="AH33" s="136" t="s">
        <v>219</v>
      </c>
      <c r="AI33" s="80">
        <f t="shared" si="3"/>
        <v>0.1</v>
      </c>
      <c r="AJ33" s="80">
        <v>0.15710000000000002</v>
      </c>
      <c r="AK33" s="137" t="s">
        <v>218</v>
      </c>
      <c r="AL33" s="137" t="s">
        <v>219</v>
      </c>
      <c r="AM33" s="78">
        <f t="shared" si="4"/>
        <v>0.15</v>
      </c>
      <c r="AN33" s="138">
        <v>0.06</v>
      </c>
      <c r="AO33" s="140" t="s">
        <v>220</v>
      </c>
      <c r="AP33" s="136" t="s">
        <v>219</v>
      </c>
      <c r="AQ33" s="80">
        <f t="shared" si="5"/>
        <v>0.15</v>
      </c>
      <c r="AR33" s="141">
        <v>0</v>
      </c>
      <c r="AS33" s="148" t="s">
        <v>221</v>
      </c>
      <c r="AT33" s="137" t="s">
        <v>219</v>
      </c>
    </row>
    <row r="34" spans="1:53" ht="203.65" customHeight="1">
      <c r="A34" s="122"/>
      <c r="B34" s="122"/>
      <c r="C34" s="123"/>
      <c r="D34" s="51">
        <v>14.8</v>
      </c>
      <c r="E34" s="32" t="s">
        <v>222</v>
      </c>
      <c r="F34" s="124">
        <v>0.03</v>
      </c>
      <c r="G34" s="32" t="s">
        <v>83</v>
      </c>
      <c r="H34" s="32" t="s">
        <v>49</v>
      </c>
      <c r="I34" s="71">
        <v>0.2</v>
      </c>
      <c r="J34" s="40">
        <f t="shared" si="17"/>
        <v>0.43659999999999999</v>
      </c>
      <c r="K34" s="65">
        <f t="shared" si="18"/>
        <v>2.1829999999999998</v>
      </c>
      <c r="L34" s="72">
        <v>0.2</v>
      </c>
      <c r="M34" s="73">
        <f t="shared" si="19"/>
        <v>0.41200000000000003</v>
      </c>
      <c r="N34" s="36">
        <f t="shared" si="20"/>
        <v>2.06</v>
      </c>
      <c r="O34" s="71">
        <v>0.2</v>
      </c>
      <c r="P34" s="40">
        <f t="shared" si="21"/>
        <v>0.4</v>
      </c>
      <c r="Q34" s="39">
        <f t="shared" si="22"/>
        <v>2</v>
      </c>
      <c r="R34" s="72">
        <v>0.2</v>
      </c>
      <c r="S34" s="73">
        <f t="shared" si="23"/>
        <v>0.34499999999999997</v>
      </c>
      <c r="T34" s="39">
        <f t="shared" si="0"/>
        <v>1.7249999999999999</v>
      </c>
      <c r="U34" s="43">
        <f t="shared" si="27"/>
        <v>0.8</v>
      </c>
      <c r="V34" s="74">
        <f t="shared" si="27"/>
        <v>1.5936000000000001</v>
      </c>
      <c r="W34" s="43">
        <f t="shared" si="24"/>
        <v>1</v>
      </c>
      <c r="X34" s="43">
        <f t="shared" si="25"/>
        <v>0.03</v>
      </c>
      <c r="Y34" s="133" t="s">
        <v>223</v>
      </c>
      <c r="Z34" s="133" t="s">
        <v>224</v>
      </c>
      <c r="AA34" s="133" t="s">
        <v>193</v>
      </c>
      <c r="AB34" s="32" t="s">
        <v>53</v>
      </c>
      <c r="AC34" s="149" t="s">
        <v>225</v>
      </c>
      <c r="AD34" s="135" t="s">
        <v>226</v>
      </c>
      <c r="AE34" s="78">
        <f t="shared" si="26"/>
        <v>0.2</v>
      </c>
      <c r="AF34" s="78">
        <v>0.43659999999999999</v>
      </c>
      <c r="AG34" s="49" t="s">
        <v>227</v>
      </c>
      <c r="AH34" s="136" t="s">
        <v>228</v>
      </c>
      <c r="AI34" s="80">
        <f t="shared" si="3"/>
        <v>0.2</v>
      </c>
      <c r="AJ34" s="141">
        <v>0.41200000000000003</v>
      </c>
      <c r="AK34" s="53" t="s">
        <v>229</v>
      </c>
      <c r="AL34" s="137" t="s">
        <v>228</v>
      </c>
      <c r="AM34" s="78">
        <f t="shared" si="4"/>
        <v>0.2</v>
      </c>
      <c r="AN34" s="138">
        <v>0.4</v>
      </c>
      <c r="AO34" s="150" t="s">
        <v>230</v>
      </c>
      <c r="AP34" s="151" t="s">
        <v>228</v>
      </c>
      <c r="AQ34" s="80">
        <f t="shared" si="5"/>
        <v>0.2</v>
      </c>
      <c r="AR34" s="141">
        <v>0.34499999999999997</v>
      </c>
      <c r="AS34" s="148" t="s">
        <v>231</v>
      </c>
      <c r="AT34" s="53" t="s">
        <v>174</v>
      </c>
    </row>
    <row r="35" spans="1:53" ht="67.7" customHeight="1">
      <c r="A35" s="122"/>
      <c r="B35" s="122"/>
      <c r="C35" s="123"/>
      <c r="D35" s="94">
        <v>14.9</v>
      </c>
      <c r="E35" s="32" t="s">
        <v>232</v>
      </c>
      <c r="F35" s="124">
        <v>0.02</v>
      </c>
      <c r="G35" s="32" t="s">
        <v>233</v>
      </c>
      <c r="H35" s="32" t="s">
        <v>49</v>
      </c>
      <c r="I35" s="34">
        <v>1</v>
      </c>
      <c r="J35" s="152">
        <f t="shared" si="17"/>
        <v>1</v>
      </c>
      <c r="K35" s="65">
        <f t="shared" si="18"/>
        <v>1</v>
      </c>
      <c r="L35" s="37">
        <v>3</v>
      </c>
      <c r="M35" s="153">
        <f t="shared" si="19"/>
        <v>1</v>
      </c>
      <c r="N35" s="36">
        <f t="shared" si="20"/>
        <v>0.33333333333333331</v>
      </c>
      <c r="O35" s="34">
        <v>3</v>
      </c>
      <c r="P35" s="152">
        <f t="shared" si="21"/>
        <v>2</v>
      </c>
      <c r="Q35" s="39">
        <f t="shared" si="22"/>
        <v>0.66666666666666663</v>
      </c>
      <c r="R35" s="37">
        <v>3</v>
      </c>
      <c r="S35" s="154">
        <f t="shared" si="23"/>
        <v>3</v>
      </c>
      <c r="T35" s="39">
        <f t="shared" si="0"/>
        <v>1</v>
      </c>
      <c r="U35" s="155">
        <f t="shared" si="27"/>
        <v>10</v>
      </c>
      <c r="V35" s="42">
        <f t="shared" si="27"/>
        <v>7</v>
      </c>
      <c r="W35" s="43">
        <f t="shared" si="24"/>
        <v>0.7</v>
      </c>
      <c r="X35" s="43">
        <f t="shared" si="25"/>
        <v>1.3999999999999999E-2</v>
      </c>
      <c r="Y35" s="133" t="s">
        <v>234</v>
      </c>
      <c r="Z35" s="133" t="s">
        <v>235</v>
      </c>
      <c r="AA35" s="133" t="s">
        <v>236</v>
      </c>
      <c r="AB35" s="32" t="s">
        <v>53</v>
      </c>
      <c r="AC35" s="156"/>
      <c r="AD35" s="135" t="s">
        <v>237</v>
      </c>
      <c r="AE35" s="157">
        <f t="shared" si="26"/>
        <v>1</v>
      </c>
      <c r="AF35" s="157">
        <v>1</v>
      </c>
      <c r="AG35" s="69" t="s">
        <v>238</v>
      </c>
      <c r="AH35" s="102" t="s">
        <v>239</v>
      </c>
      <c r="AI35" s="158">
        <f t="shared" si="3"/>
        <v>3</v>
      </c>
      <c r="AJ35" s="158">
        <v>1</v>
      </c>
      <c r="AK35" s="94" t="s">
        <v>240</v>
      </c>
      <c r="AL35" s="103" t="s">
        <v>239</v>
      </c>
      <c r="AM35" s="157">
        <f t="shared" si="4"/>
        <v>3</v>
      </c>
      <c r="AN35" s="159">
        <v>2</v>
      </c>
      <c r="AO35" s="140" t="s">
        <v>241</v>
      </c>
      <c r="AP35" s="102" t="s">
        <v>239</v>
      </c>
      <c r="AQ35" s="158">
        <f t="shared" si="5"/>
        <v>3</v>
      </c>
      <c r="AR35" s="160">
        <v>3</v>
      </c>
      <c r="AS35" s="148" t="s">
        <v>242</v>
      </c>
      <c r="AT35" s="103" t="s">
        <v>239</v>
      </c>
    </row>
    <row r="36" spans="1:53" ht="158.1" customHeight="1">
      <c r="A36" s="122"/>
      <c r="B36" s="122"/>
      <c r="C36" s="123"/>
      <c r="D36" s="161" t="s">
        <v>243</v>
      </c>
      <c r="E36" s="32" t="s">
        <v>244</v>
      </c>
      <c r="F36" s="124">
        <v>0.02</v>
      </c>
      <c r="G36" s="32" t="s">
        <v>233</v>
      </c>
      <c r="H36" s="32" t="s">
        <v>49</v>
      </c>
      <c r="I36" s="34">
        <v>4</v>
      </c>
      <c r="J36" s="152">
        <f t="shared" si="17"/>
        <v>5</v>
      </c>
      <c r="K36" s="143">
        <f t="shared" si="18"/>
        <v>1.25</v>
      </c>
      <c r="L36" s="37">
        <v>12</v>
      </c>
      <c r="M36" s="153">
        <f t="shared" si="19"/>
        <v>9</v>
      </c>
      <c r="N36" s="39">
        <f t="shared" si="20"/>
        <v>0.75</v>
      </c>
      <c r="O36" s="34">
        <v>12</v>
      </c>
      <c r="P36" s="152">
        <f t="shared" si="21"/>
        <v>11</v>
      </c>
      <c r="Q36" s="39">
        <f t="shared" si="22"/>
        <v>0.91666666666666663</v>
      </c>
      <c r="R36" s="37">
        <v>12</v>
      </c>
      <c r="S36" s="154">
        <f t="shared" si="23"/>
        <v>8</v>
      </c>
      <c r="T36" s="39">
        <f t="shared" si="0"/>
        <v>0.66666666666666663</v>
      </c>
      <c r="U36" s="155">
        <f t="shared" si="27"/>
        <v>40</v>
      </c>
      <c r="V36" s="42">
        <f t="shared" si="27"/>
        <v>33</v>
      </c>
      <c r="W36" s="43">
        <f t="shared" si="24"/>
        <v>0.82499999999999996</v>
      </c>
      <c r="X36" s="43">
        <f t="shared" si="25"/>
        <v>1.6500000000000001E-2</v>
      </c>
      <c r="Y36" s="134" t="s">
        <v>245</v>
      </c>
      <c r="Z36" s="134" t="s">
        <v>246</v>
      </c>
      <c r="AA36" s="134" t="s">
        <v>247</v>
      </c>
      <c r="AB36" s="32" t="s">
        <v>53</v>
      </c>
      <c r="AC36" s="156"/>
      <c r="AD36" s="135" t="s">
        <v>248</v>
      </c>
      <c r="AE36" s="157">
        <f t="shared" si="26"/>
        <v>4</v>
      </c>
      <c r="AF36" s="162">
        <v>5</v>
      </c>
      <c r="AG36" s="69" t="s">
        <v>249</v>
      </c>
      <c r="AH36" s="136" t="s">
        <v>250</v>
      </c>
      <c r="AI36" s="158">
        <f t="shared" si="3"/>
        <v>12</v>
      </c>
      <c r="AJ36" s="158">
        <v>9</v>
      </c>
      <c r="AK36" s="163" t="s">
        <v>251</v>
      </c>
      <c r="AL36" s="137" t="s">
        <v>250</v>
      </c>
      <c r="AM36" s="157">
        <f t="shared" si="4"/>
        <v>12</v>
      </c>
      <c r="AN36" s="159">
        <v>11</v>
      </c>
      <c r="AO36" s="140" t="s">
        <v>252</v>
      </c>
      <c r="AP36" s="136" t="s">
        <v>250</v>
      </c>
      <c r="AQ36" s="158">
        <f t="shared" si="5"/>
        <v>12</v>
      </c>
      <c r="AR36" s="160">
        <v>8</v>
      </c>
      <c r="AS36" s="148" t="s">
        <v>253</v>
      </c>
      <c r="AT36" s="137" t="s">
        <v>250</v>
      </c>
    </row>
    <row r="37" spans="1:53" ht="67.7" customHeight="1">
      <c r="A37" s="122"/>
      <c r="B37" s="122"/>
      <c r="C37" s="123"/>
      <c r="D37" s="161" t="s">
        <v>254</v>
      </c>
      <c r="E37" s="32" t="s">
        <v>255</v>
      </c>
      <c r="F37" s="124">
        <v>0.03</v>
      </c>
      <c r="G37" s="32" t="s">
        <v>233</v>
      </c>
      <c r="H37" s="32" t="s">
        <v>49</v>
      </c>
      <c r="I37" s="34">
        <v>6</v>
      </c>
      <c r="J37" s="152">
        <f t="shared" si="17"/>
        <v>12</v>
      </c>
      <c r="K37" s="143">
        <f t="shared" si="18"/>
        <v>2</v>
      </c>
      <c r="L37" s="37">
        <v>6</v>
      </c>
      <c r="M37" s="153">
        <f t="shared" si="19"/>
        <v>12</v>
      </c>
      <c r="N37" s="39">
        <f t="shared" si="20"/>
        <v>2</v>
      </c>
      <c r="O37" s="34">
        <v>6</v>
      </c>
      <c r="P37" s="152">
        <f t="shared" si="21"/>
        <v>12</v>
      </c>
      <c r="Q37" s="39">
        <f t="shared" si="22"/>
        <v>2</v>
      </c>
      <c r="R37" s="37">
        <v>6</v>
      </c>
      <c r="S37" s="154">
        <f t="shared" si="23"/>
        <v>0</v>
      </c>
      <c r="T37" s="39">
        <f t="shared" si="0"/>
        <v>0</v>
      </c>
      <c r="U37" s="155">
        <f t="shared" si="27"/>
        <v>24</v>
      </c>
      <c r="V37" s="42">
        <f t="shared" si="27"/>
        <v>36</v>
      </c>
      <c r="W37" s="43">
        <f t="shared" si="24"/>
        <v>1</v>
      </c>
      <c r="X37" s="43">
        <f t="shared" si="25"/>
        <v>0.03</v>
      </c>
      <c r="Y37" s="134" t="s">
        <v>256</v>
      </c>
      <c r="Z37" s="134" t="s">
        <v>257</v>
      </c>
      <c r="AA37" s="134" t="s">
        <v>247</v>
      </c>
      <c r="AB37" s="32" t="s">
        <v>53</v>
      </c>
      <c r="AC37" s="156"/>
      <c r="AD37" s="135" t="s">
        <v>248</v>
      </c>
      <c r="AE37" s="157">
        <f t="shared" si="26"/>
        <v>6</v>
      </c>
      <c r="AF37" s="157">
        <v>12</v>
      </c>
      <c r="AG37" s="69" t="s">
        <v>258</v>
      </c>
      <c r="AH37" s="136" t="s">
        <v>259</v>
      </c>
      <c r="AI37" s="158">
        <f t="shared" si="3"/>
        <v>6</v>
      </c>
      <c r="AJ37" s="158">
        <v>12</v>
      </c>
      <c r="AK37" s="94" t="s">
        <v>258</v>
      </c>
      <c r="AL37" s="137" t="s">
        <v>259</v>
      </c>
      <c r="AM37" s="157">
        <f t="shared" si="4"/>
        <v>6</v>
      </c>
      <c r="AN37" s="159">
        <v>12</v>
      </c>
      <c r="AO37" s="164" t="s">
        <v>260</v>
      </c>
      <c r="AP37" s="136" t="s">
        <v>259</v>
      </c>
      <c r="AQ37" s="158">
        <f t="shared" si="5"/>
        <v>6</v>
      </c>
      <c r="AR37" s="160">
        <v>0</v>
      </c>
      <c r="AS37" s="148" t="s">
        <v>175</v>
      </c>
      <c r="AT37" s="142"/>
    </row>
    <row r="38" spans="1:53" ht="99.2" customHeight="1">
      <c r="A38" s="122"/>
      <c r="B38" s="122"/>
      <c r="C38" s="123"/>
      <c r="D38" s="161" t="s">
        <v>261</v>
      </c>
      <c r="E38" s="32" t="s">
        <v>262</v>
      </c>
      <c r="F38" s="124">
        <v>0.03</v>
      </c>
      <c r="G38" s="32" t="s">
        <v>233</v>
      </c>
      <c r="H38" s="32" t="s">
        <v>49</v>
      </c>
      <c r="I38" s="34">
        <v>27</v>
      </c>
      <c r="J38" s="165">
        <f t="shared" si="17"/>
        <v>34</v>
      </c>
      <c r="K38" s="65">
        <f t="shared" si="18"/>
        <v>1.2592592592592593</v>
      </c>
      <c r="L38" s="37">
        <v>27</v>
      </c>
      <c r="M38" s="153">
        <f t="shared" si="19"/>
        <v>33</v>
      </c>
      <c r="N38" s="36">
        <f t="shared" si="20"/>
        <v>1.2222222222222223</v>
      </c>
      <c r="O38" s="34">
        <v>27</v>
      </c>
      <c r="P38" s="152">
        <f t="shared" si="21"/>
        <v>20</v>
      </c>
      <c r="Q38" s="39">
        <f t="shared" si="22"/>
        <v>0.7407407407407407</v>
      </c>
      <c r="R38" s="37">
        <v>27</v>
      </c>
      <c r="S38" s="154">
        <f t="shared" si="23"/>
        <v>24</v>
      </c>
      <c r="T38" s="39">
        <f t="shared" si="0"/>
        <v>0.88888888888888884</v>
      </c>
      <c r="U38" s="155">
        <f t="shared" si="27"/>
        <v>108</v>
      </c>
      <c r="V38" s="42">
        <f t="shared" si="27"/>
        <v>111</v>
      </c>
      <c r="W38" s="43">
        <f t="shared" si="24"/>
        <v>1</v>
      </c>
      <c r="X38" s="43">
        <f t="shared" si="25"/>
        <v>0.03</v>
      </c>
      <c r="Y38" s="134" t="s">
        <v>263</v>
      </c>
      <c r="Z38" s="134" t="s">
        <v>264</v>
      </c>
      <c r="AA38" s="134" t="s">
        <v>247</v>
      </c>
      <c r="AB38" s="32" t="s">
        <v>53</v>
      </c>
      <c r="AC38" s="156"/>
      <c r="AD38" s="135" t="s">
        <v>248</v>
      </c>
      <c r="AE38" s="157">
        <f t="shared" si="26"/>
        <v>27</v>
      </c>
      <c r="AF38" s="162">
        <v>34</v>
      </c>
      <c r="AG38" s="69" t="s">
        <v>265</v>
      </c>
      <c r="AH38" s="136" t="s">
        <v>266</v>
      </c>
      <c r="AI38" s="158">
        <v>27</v>
      </c>
      <c r="AJ38" s="158">
        <v>33</v>
      </c>
      <c r="AK38" s="70" t="s">
        <v>267</v>
      </c>
      <c r="AL38" s="70" t="s">
        <v>266</v>
      </c>
      <c r="AM38" s="157">
        <f t="shared" si="4"/>
        <v>27</v>
      </c>
      <c r="AN38" s="166">
        <v>20</v>
      </c>
      <c r="AO38" s="167" t="s">
        <v>268</v>
      </c>
      <c r="AP38" s="167" t="s">
        <v>266</v>
      </c>
      <c r="AQ38" s="158">
        <f t="shared" si="5"/>
        <v>27</v>
      </c>
      <c r="AR38" s="158">
        <v>24</v>
      </c>
      <c r="AS38" s="168" t="s">
        <v>269</v>
      </c>
      <c r="AT38" s="168" t="s">
        <v>266</v>
      </c>
    </row>
    <row r="39" spans="1:53" ht="97.5" customHeight="1">
      <c r="A39" s="122"/>
      <c r="B39" s="122"/>
      <c r="C39" s="123"/>
      <c r="D39" s="51">
        <v>14.13</v>
      </c>
      <c r="E39" s="32" t="s">
        <v>270</v>
      </c>
      <c r="F39" s="124">
        <v>0.02</v>
      </c>
      <c r="G39" s="32" t="s">
        <v>83</v>
      </c>
      <c r="H39" s="32" t="s">
        <v>84</v>
      </c>
      <c r="I39" s="71">
        <v>1</v>
      </c>
      <c r="J39" s="40">
        <f t="shared" si="17"/>
        <v>1</v>
      </c>
      <c r="K39" s="143">
        <f t="shared" si="18"/>
        <v>1</v>
      </c>
      <c r="L39" s="72">
        <v>1</v>
      </c>
      <c r="M39" s="73">
        <f t="shared" si="19"/>
        <v>1</v>
      </c>
      <c r="N39" s="39">
        <f t="shared" si="20"/>
        <v>1</v>
      </c>
      <c r="O39" s="71">
        <v>1</v>
      </c>
      <c r="P39" s="40">
        <f t="shared" si="21"/>
        <v>1</v>
      </c>
      <c r="Q39" s="39">
        <f t="shared" si="22"/>
        <v>1</v>
      </c>
      <c r="R39" s="72">
        <v>1</v>
      </c>
      <c r="S39" s="73">
        <f t="shared" si="23"/>
        <v>1</v>
      </c>
      <c r="T39" s="39">
        <f t="shared" si="0"/>
        <v>1</v>
      </c>
      <c r="U39" s="43">
        <f>SUM(I39,L39,O39,R39)/4</f>
        <v>1</v>
      </c>
      <c r="V39" s="74">
        <f>SUM(J39,M39,P39,S39)/4</f>
        <v>1</v>
      </c>
      <c r="W39" s="43">
        <f t="shared" si="24"/>
        <v>1</v>
      </c>
      <c r="X39" s="43">
        <f t="shared" si="25"/>
        <v>0.02</v>
      </c>
      <c r="Y39" s="134" t="s">
        <v>271</v>
      </c>
      <c r="Z39" s="134" t="s">
        <v>272</v>
      </c>
      <c r="AA39" s="134" t="s">
        <v>273</v>
      </c>
      <c r="AB39" s="32" t="s">
        <v>53</v>
      </c>
      <c r="AC39" s="156"/>
      <c r="AD39" s="156"/>
      <c r="AE39" s="78">
        <f t="shared" si="26"/>
        <v>1</v>
      </c>
      <c r="AF39" s="78">
        <v>1</v>
      </c>
      <c r="AG39" s="49" t="s">
        <v>274</v>
      </c>
      <c r="AH39" s="136" t="s">
        <v>275</v>
      </c>
      <c r="AI39" s="80">
        <f t="shared" si="3"/>
        <v>1</v>
      </c>
      <c r="AJ39" s="80">
        <v>1</v>
      </c>
      <c r="AK39" s="70" t="s">
        <v>276</v>
      </c>
      <c r="AL39" s="70" t="s">
        <v>277</v>
      </c>
      <c r="AM39" s="78">
        <f t="shared" si="4"/>
        <v>1</v>
      </c>
      <c r="AN39" s="146">
        <v>1</v>
      </c>
      <c r="AO39" s="140" t="s">
        <v>278</v>
      </c>
      <c r="AP39" s="140" t="s">
        <v>174</v>
      </c>
      <c r="AQ39" s="80">
        <f t="shared" si="5"/>
        <v>1</v>
      </c>
      <c r="AR39" s="169">
        <v>1</v>
      </c>
      <c r="AS39" s="170" t="s">
        <v>279</v>
      </c>
      <c r="AT39" s="53" t="s">
        <v>174</v>
      </c>
    </row>
    <row r="40" spans="1:53" ht="67.7" customHeight="1">
      <c r="A40" s="122"/>
      <c r="B40" s="122"/>
      <c r="C40" s="123"/>
      <c r="D40" s="171" t="s">
        <v>280</v>
      </c>
      <c r="E40" s="32" t="s">
        <v>281</v>
      </c>
      <c r="F40" s="124">
        <v>0.02</v>
      </c>
      <c r="G40" s="32" t="s">
        <v>83</v>
      </c>
      <c r="H40" s="32" t="s">
        <v>49</v>
      </c>
      <c r="I40" s="71">
        <v>7.0000000000000007E-2</v>
      </c>
      <c r="J40" s="40">
        <f t="shared" si="17"/>
        <v>0.15359999999999999</v>
      </c>
      <c r="K40" s="65">
        <f t="shared" si="18"/>
        <v>2.194285714285714</v>
      </c>
      <c r="L40" s="72">
        <v>0.13</v>
      </c>
      <c r="M40" s="73">
        <f t="shared" si="19"/>
        <v>0.1313</v>
      </c>
      <c r="N40" s="39">
        <f t="shared" si="20"/>
        <v>1.01</v>
      </c>
      <c r="O40" s="71">
        <v>0.13</v>
      </c>
      <c r="P40" s="40">
        <f t="shared" si="21"/>
        <v>0.6</v>
      </c>
      <c r="Q40" s="39">
        <f t="shared" si="22"/>
        <v>4.615384615384615</v>
      </c>
      <c r="R40" s="72">
        <v>7.0000000000000007E-2</v>
      </c>
      <c r="S40" s="73">
        <f t="shared" si="23"/>
        <v>0.73</v>
      </c>
      <c r="T40" s="39">
        <f t="shared" si="0"/>
        <v>10.428571428571427</v>
      </c>
      <c r="U40" s="43">
        <f>SUM(I40,L40,O40,R40)</f>
        <v>0.4</v>
      </c>
      <c r="V40" s="74">
        <f>SUM(J40,M40,P40,S40)</f>
        <v>1.6149</v>
      </c>
      <c r="W40" s="43">
        <f t="shared" si="24"/>
        <v>1</v>
      </c>
      <c r="X40" s="43">
        <f t="shared" si="25"/>
        <v>0.02</v>
      </c>
      <c r="Y40" s="134" t="s">
        <v>282</v>
      </c>
      <c r="Z40" s="134" t="s">
        <v>283</v>
      </c>
      <c r="AA40" s="134" t="s">
        <v>284</v>
      </c>
      <c r="AB40" s="32" t="s">
        <v>53</v>
      </c>
      <c r="AC40" s="156"/>
      <c r="AD40" s="149" t="s">
        <v>285</v>
      </c>
      <c r="AE40" s="78">
        <f t="shared" si="26"/>
        <v>7.0000000000000007E-2</v>
      </c>
      <c r="AF40" s="172">
        <v>0.15359999999999999</v>
      </c>
      <c r="AG40" s="136" t="s">
        <v>286</v>
      </c>
      <c r="AH40" s="136" t="s">
        <v>287</v>
      </c>
      <c r="AI40" s="80">
        <f t="shared" si="3"/>
        <v>0.13</v>
      </c>
      <c r="AJ40" s="86">
        <v>0.1313</v>
      </c>
      <c r="AK40" s="70" t="s">
        <v>288</v>
      </c>
      <c r="AL40" s="70" t="s">
        <v>277</v>
      </c>
      <c r="AM40" s="78">
        <f t="shared" si="4"/>
        <v>0.13</v>
      </c>
      <c r="AN40" s="146">
        <v>0.6</v>
      </c>
      <c r="AO40" s="140" t="s">
        <v>289</v>
      </c>
      <c r="AP40" s="140" t="s">
        <v>290</v>
      </c>
      <c r="AQ40" s="80">
        <f t="shared" si="5"/>
        <v>7.0000000000000007E-2</v>
      </c>
      <c r="AR40" s="141">
        <v>0.73</v>
      </c>
      <c r="AS40" s="70" t="s">
        <v>291</v>
      </c>
      <c r="AT40" s="70" t="s">
        <v>292</v>
      </c>
    </row>
    <row r="41" spans="1:53" ht="67.7" customHeight="1">
      <c r="A41" s="122"/>
      <c r="B41" s="122"/>
      <c r="C41" s="123"/>
      <c r="D41" s="173">
        <v>14.15</v>
      </c>
      <c r="E41" s="32" t="s">
        <v>293</v>
      </c>
      <c r="F41" s="124">
        <v>0.02</v>
      </c>
      <c r="G41" s="32" t="s">
        <v>233</v>
      </c>
      <c r="H41" s="32" t="s">
        <v>84</v>
      </c>
      <c r="I41" s="34">
        <v>15</v>
      </c>
      <c r="J41" s="152">
        <f t="shared" si="17"/>
        <v>8</v>
      </c>
      <c r="K41" s="65">
        <f>IF(ISERROR(I41/J41),"",(I41/J41))</f>
        <v>1.875</v>
      </c>
      <c r="L41" s="37">
        <v>15</v>
      </c>
      <c r="M41" s="153">
        <f t="shared" si="19"/>
        <v>8</v>
      </c>
      <c r="N41" s="36">
        <f>IF(ISERROR(L41/M41),"",(L41/M41))</f>
        <v>1.875</v>
      </c>
      <c r="O41" s="34">
        <v>15</v>
      </c>
      <c r="P41" s="152">
        <f t="shared" si="21"/>
        <v>11</v>
      </c>
      <c r="Q41" s="39">
        <f t="shared" si="22"/>
        <v>0.73333333333333328</v>
      </c>
      <c r="R41" s="37">
        <v>15</v>
      </c>
      <c r="S41" s="93">
        <f t="shared" si="23"/>
        <v>0.14779999999999999</v>
      </c>
      <c r="T41" s="39">
        <f t="shared" si="0"/>
        <v>9.853333333333332E-3</v>
      </c>
      <c r="U41" s="155">
        <f>SUM(I41,L41,O41,R41)/4</f>
        <v>15</v>
      </c>
      <c r="V41" s="174">
        <v>8</v>
      </c>
      <c r="W41" s="175">
        <f>IF(SUM(K41,N41,Q41,T41)/4&gt;1,1,SUM(K41,N41,Q41,T41)/4)</f>
        <v>1</v>
      </c>
      <c r="X41" s="84">
        <f t="shared" si="25"/>
        <v>0.02</v>
      </c>
      <c r="Y41" s="134" t="s">
        <v>294</v>
      </c>
      <c r="Z41" s="134" t="s">
        <v>295</v>
      </c>
      <c r="AA41" s="133" t="s">
        <v>296</v>
      </c>
      <c r="AB41" s="32" t="s">
        <v>297</v>
      </c>
      <c r="AC41" s="156"/>
      <c r="AD41" s="156"/>
      <c r="AE41" s="157">
        <f t="shared" si="26"/>
        <v>15</v>
      </c>
      <c r="AF41" s="48">
        <v>8</v>
      </c>
      <c r="AG41" s="49" t="s">
        <v>298</v>
      </c>
      <c r="AH41" s="136" t="s">
        <v>299</v>
      </c>
      <c r="AI41" s="158">
        <f t="shared" si="3"/>
        <v>15</v>
      </c>
      <c r="AJ41" s="50">
        <v>8</v>
      </c>
      <c r="AK41" s="70" t="s">
        <v>300</v>
      </c>
      <c r="AL41" s="70" t="s">
        <v>277</v>
      </c>
      <c r="AM41" s="157">
        <f t="shared" si="4"/>
        <v>15</v>
      </c>
      <c r="AN41" s="176">
        <v>11</v>
      </c>
      <c r="AO41" s="177" t="s">
        <v>301</v>
      </c>
      <c r="AP41" s="140" t="s">
        <v>302</v>
      </c>
      <c r="AQ41" s="158">
        <f t="shared" si="5"/>
        <v>15</v>
      </c>
      <c r="AR41" s="178">
        <v>0.14779999999999999</v>
      </c>
      <c r="AS41" s="142" t="s">
        <v>303</v>
      </c>
      <c r="AT41" s="53" t="s">
        <v>304</v>
      </c>
    </row>
    <row r="42" spans="1:53" ht="67.7" customHeight="1">
      <c r="A42" s="122"/>
      <c r="B42" s="122"/>
      <c r="C42" s="123"/>
      <c r="D42" s="51">
        <v>14.16</v>
      </c>
      <c r="E42" s="32" t="s">
        <v>305</v>
      </c>
      <c r="F42" s="124">
        <v>0.02</v>
      </c>
      <c r="G42" s="32" t="s">
        <v>83</v>
      </c>
      <c r="H42" s="32" t="s">
        <v>84</v>
      </c>
      <c r="I42" s="71">
        <v>0.7</v>
      </c>
      <c r="J42" s="40">
        <f t="shared" si="17"/>
        <v>0.50619999999999998</v>
      </c>
      <c r="K42" s="65">
        <f>IF(ISERROR(J42/I42),"",(J42/I42))</f>
        <v>0.7231428571428572</v>
      </c>
      <c r="L42" s="72">
        <v>0.7</v>
      </c>
      <c r="M42" s="73">
        <f t="shared" si="19"/>
        <v>0.98569999999999991</v>
      </c>
      <c r="N42" s="36">
        <f>IF(ISERROR(M42/L42),"",(M42/L42))</f>
        <v>1.4081428571428571</v>
      </c>
      <c r="O42" s="71">
        <v>0.7</v>
      </c>
      <c r="P42" s="40">
        <f t="shared" si="21"/>
        <v>0.72</v>
      </c>
      <c r="Q42" s="39">
        <f t="shared" si="22"/>
        <v>1.0285714285714287</v>
      </c>
      <c r="R42" s="72">
        <v>0.7</v>
      </c>
      <c r="S42" s="73">
        <f t="shared" si="23"/>
        <v>0.71</v>
      </c>
      <c r="T42" s="39">
        <f t="shared" si="0"/>
        <v>1.0142857142857142</v>
      </c>
      <c r="U42" s="43">
        <f>SUM(I42,L42,O42,R42)/4</f>
        <v>0.7</v>
      </c>
      <c r="V42" s="74">
        <f>SUM(J42,M42,P42,S42)/4</f>
        <v>0.73047499999999999</v>
      </c>
      <c r="W42" s="43">
        <f>IF((IF(ISERROR(V42/U42),0,(V42/U42)))&gt;1,1,(IF(ISERROR(V42/U42),0,(V42/U42))))</f>
        <v>1</v>
      </c>
      <c r="X42" s="43">
        <f t="shared" si="25"/>
        <v>0.02</v>
      </c>
      <c r="Y42" s="134" t="s">
        <v>306</v>
      </c>
      <c r="Z42" s="134" t="s">
        <v>307</v>
      </c>
      <c r="AA42" s="134" t="s">
        <v>308</v>
      </c>
      <c r="AB42" s="32" t="s">
        <v>53</v>
      </c>
      <c r="AC42" s="156"/>
      <c r="AD42" s="179" t="s">
        <v>309</v>
      </c>
      <c r="AE42" s="78">
        <f>I42</f>
        <v>0.7</v>
      </c>
      <c r="AF42" s="172">
        <v>0.50619999999999998</v>
      </c>
      <c r="AG42" s="49" t="s">
        <v>310</v>
      </c>
      <c r="AH42" s="180" t="s">
        <v>311</v>
      </c>
      <c r="AI42" s="80">
        <f t="shared" si="3"/>
        <v>0.7</v>
      </c>
      <c r="AJ42" s="86">
        <v>0.98569999999999991</v>
      </c>
      <c r="AK42" s="51" t="s">
        <v>312</v>
      </c>
      <c r="AL42" s="51" t="s">
        <v>277</v>
      </c>
      <c r="AM42" s="78">
        <f t="shared" si="4"/>
        <v>0.7</v>
      </c>
      <c r="AN42" s="138">
        <v>0.72</v>
      </c>
      <c r="AO42" s="140" t="s">
        <v>313</v>
      </c>
      <c r="AP42" s="140" t="s">
        <v>314</v>
      </c>
      <c r="AQ42" s="80">
        <f t="shared" si="5"/>
        <v>0.7</v>
      </c>
      <c r="AR42" s="169">
        <v>0.71</v>
      </c>
      <c r="AS42" s="53" t="s">
        <v>315</v>
      </c>
      <c r="AT42" s="53" t="s">
        <v>316</v>
      </c>
    </row>
    <row r="43" spans="1:53" ht="30.75" customHeight="1">
      <c r="A43" s="181"/>
      <c r="B43" s="181"/>
      <c r="C43" s="59" t="s">
        <v>164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f>I43</f>
        <v>0</v>
      </c>
      <c r="AF43" s="60"/>
      <c r="AG43" s="60"/>
      <c r="AH43" s="60"/>
      <c r="AI43" s="60">
        <f t="shared" si="3"/>
        <v>0</v>
      </c>
      <c r="AJ43" s="60"/>
      <c r="AK43" s="60"/>
      <c r="AL43" s="60"/>
      <c r="AM43" s="60">
        <f t="shared" si="4"/>
        <v>0</v>
      </c>
      <c r="AN43" s="60"/>
      <c r="AO43" s="60"/>
      <c r="AP43" s="60"/>
      <c r="AQ43" s="60">
        <f t="shared" si="5"/>
        <v>0</v>
      </c>
      <c r="AR43" s="60"/>
      <c r="AS43" s="60"/>
      <c r="AT43" s="60"/>
    </row>
    <row r="44" spans="1:53" ht="64.150000000000006" customHeight="1">
      <c r="A44" s="122" t="s">
        <v>317</v>
      </c>
      <c r="B44" s="123" t="s">
        <v>318</v>
      </c>
      <c r="C44" s="123" t="s">
        <v>319</v>
      </c>
      <c r="D44" s="51">
        <v>15.1</v>
      </c>
      <c r="E44" s="31" t="s">
        <v>320</v>
      </c>
      <c r="F44" s="124">
        <v>0.02</v>
      </c>
      <c r="G44" s="32" t="s">
        <v>233</v>
      </c>
      <c r="H44" s="32" t="s">
        <v>49</v>
      </c>
      <c r="I44" s="182">
        <v>30</v>
      </c>
      <c r="J44" s="152">
        <f t="shared" ref="J44:J53" si="28">AF44</f>
        <v>51</v>
      </c>
      <c r="K44" s="65">
        <f t="shared" ref="K44:K53" si="29">IF(ISERROR(J44/I44),"",(J44/I44))</f>
        <v>1.7</v>
      </c>
      <c r="L44" s="183">
        <v>60</v>
      </c>
      <c r="M44" s="153">
        <f t="shared" ref="M44:M53" si="30">AJ44</f>
        <v>67</v>
      </c>
      <c r="N44" s="36">
        <f t="shared" ref="N44:N53" si="31">IF(ISERROR(M44/L44),"",(M44/L44))</f>
        <v>1.1166666666666667</v>
      </c>
      <c r="O44" s="182">
        <v>60</v>
      </c>
      <c r="P44" s="152">
        <f t="shared" ref="P44:P53" si="32">AN44</f>
        <v>74</v>
      </c>
      <c r="Q44" s="39">
        <f t="shared" ref="Q44:Q53" si="33">IF(ISERROR(P44/O44),"",(P44/O44))</f>
        <v>1.2333333333333334</v>
      </c>
      <c r="R44" s="183">
        <v>60</v>
      </c>
      <c r="S44" s="153">
        <f t="shared" ref="S44:S53" si="34">AR44</f>
        <v>50</v>
      </c>
      <c r="T44" s="39">
        <f t="shared" si="0"/>
        <v>0.83333333333333337</v>
      </c>
      <c r="U44" s="155">
        <f>SUM(I44,L44,O44,R44)</f>
        <v>210</v>
      </c>
      <c r="V44" s="184">
        <f>SUM(J44,M44,P44,S44)</f>
        <v>242</v>
      </c>
      <c r="W44" s="43">
        <f t="shared" ref="W44:W53" si="35">IF((IF(ISERROR(V44/U44),0,(V44/U44)))&gt;1,1,(IF(ISERROR(V44/U44),0,(V44/U44))))</f>
        <v>1</v>
      </c>
      <c r="X44" s="43">
        <f t="shared" ref="X44:X53" si="36">F44*W44</f>
        <v>0.02</v>
      </c>
      <c r="Y44" s="32" t="s">
        <v>321</v>
      </c>
      <c r="Z44" s="31" t="s">
        <v>322</v>
      </c>
      <c r="AA44" s="31" t="s">
        <v>323</v>
      </c>
      <c r="AB44" s="32" t="s">
        <v>53</v>
      </c>
      <c r="AC44" s="185"/>
      <c r="AD44" s="185"/>
      <c r="AE44" s="186">
        <v>30</v>
      </c>
      <c r="AF44" s="186">
        <v>51</v>
      </c>
      <c r="AG44" s="187" t="s">
        <v>324</v>
      </c>
      <c r="AH44" s="188" t="s">
        <v>325</v>
      </c>
      <c r="AI44" s="158">
        <f t="shared" si="3"/>
        <v>60</v>
      </c>
      <c r="AJ44" s="158">
        <v>67</v>
      </c>
      <c r="AK44" s="187" t="s">
        <v>326</v>
      </c>
      <c r="AL44" s="70" t="s">
        <v>325</v>
      </c>
      <c r="AM44" s="157">
        <f t="shared" si="4"/>
        <v>60</v>
      </c>
      <c r="AN44" s="189">
        <v>74</v>
      </c>
      <c r="AO44" s="139" t="s">
        <v>327</v>
      </c>
      <c r="AP44" s="190" t="s">
        <v>325</v>
      </c>
      <c r="AQ44" s="158">
        <f t="shared" si="5"/>
        <v>60</v>
      </c>
      <c r="AR44" s="50">
        <v>50</v>
      </c>
      <c r="AS44" s="70" t="s">
        <v>328</v>
      </c>
      <c r="AT44" s="191" t="s">
        <v>325</v>
      </c>
    </row>
    <row r="45" spans="1:53" ht="93.95" customHeight="1">
      <c r="A45" s="122"/>
      <c r="B45" s="122"/>
      <c r="C45" s="123"/>
      <c r="D45" s="51">
        <v>15.2</v>
      </c>
      <c r="E45" s="31" t="s">
        <v>329</v>
      </c>
      <c r="F45" s="124">
        <v>0.02</v>
      </c>
      <c r="G45" s="32" t="s">
        <v>233</v>
      </c>
      <c r="H45" s="32" t="s">
        <v>49</v>
      </c>
      <c r="I45" s="182">
        <v>2</v>
      </c>
      <c r="J45" s="152">
        <f t="shared" si="28"/>
        <v>2</v>
      </c>
      <c r="K45" s="65">
        <f t="shared" si="29"/>
        <v>1</v>
      </c>
      <c r="L45" s="183">
        <v>2</v>
      </c>
      <c r="M45" s="153">
        <f t="shared" si="30"/>
        <v>3</v>
      </c>
      <c r="N45" s="36">
        <f t="shared" si="31"/>
        <v>1.5</v>
      </c>
      <c r="O45" s="182">
        <v>2</v>
      </c>
      <c r="P45" s="152">
        <f t="shared" si="32"/>
        <v>1</v>
      </c>
      <c r="Q45" s="39">
        <f t="shared" si="33"/>
        <v>0.5</v>
      </c>
      <c r="R45" s="183">
        <v>2</v>
      </c>
      <c r="S45" s="153">
        <f t="shared" si="34"/>
        <v>2</v>
      </c>
      <c r="T45" s="39">
        <f t="shared" si="0"/>
        <v>1</v>
      </c>
      <c r="U45" s="155">
        <f>SUM(I45,L45,O45,R45)</f>
        <v>8</v>
      </c>
      <c r="V45" s="184">
        <f>SUM(J45,M45,P45,S45)</f>
        <v>8</v>
      </c>
      <c r="W45" s="43">
        <f t="shared" si="35"/>
        <v>1</v>
      </c>
      <c r="X45" s="43">
        <f t="shared" si="36"/>
        <v>0.02</v>
      </c>
      <c r="Y45" s="32" t="s">
        <v>330</v>
      </c>
      <c r="Z45" s="31" t="s">
        <v>331</v>
      </c>
      <c r="AA45" s="31" t="s">
        <v>332</v>
      </c>
      <c r="AB45" s="32" t="s">
        <v>53</v>
      </c>
      <c r="AC45" s="192"/>
      <c r="AD45" s="192"/>
      <c r="AE45" s="186">
        <v>2</v>
      </c>
      <c r="AF45" s="186">
        <v>2</v>
      </c>
      <c r="AG45" s="49" t="s">
        <v>333</v>
      </c>
      <c r="AH45" s="188" t="s">
        <v>334</v>
      </c>
      <c r="AI45" s="158">
        <f t="shared" si="3"/>
        <v>2</v>
      </c>
      <c r="AJ45" s="158">
        <v>3</v>
      </c>
      <c r="AK45" s="49" t="s">
        <v>335</v>
      </c>
      <c r="AL45" s="70" t="s">
        <v>336</v>
      </c>
      <c r="AM45" s="157">
        <f t="shared" si="4"/>
        <v>2</v>
      </c>
      <c r="AN45" s="176">
        <v>1</v>
      </c>
      <c r="AO45" s="140" t="s">
        <v>337</v>
      </c>
      <c r="AP45" s="193" t="s">
        <v>336</v>
      </c>
      <c r="AQ45" s="194">
        <f t="shared" si="5"/>
        <v>2</v>
      </c>
      <c r="AR45" s="195">
        <v>2</v>
      </c>
      <c r="AS45" s="196" t="s">
        <v>338</v>
      </c>
      <c r="AT45" s="197" t="s">
        <v>336</v>
      </c>
      <c r="AU45" s="198"/>
      <c r="AV45" s="198"/>
      <c r="AW45" s="198"/>
      <c r="AX45" s="198"/>
      <c r="AY45" s="198"/>
      <c r="AZ45" s="198"/>
      <c r="BA45" s="198"/>
    </row>
    <row r="46" spans="1:53" s="215" customFormat="1" ht="67.7" customHeight="1">
      <c r="A46" s="122"/>
      <c r="B46" s="122"/>
      <c r="C46" s="123"/>
      <c r="D46" s="199">
        <v>15.3</v>
      </c>
      <c r="E46" s="31" t="s">
        <v>339</v>
      </c>
      <c r="F46" s="124">
        <v>0.02</v>
      </c>
      <c r="G46" s="32" t="s">
        <v>83</v>
      </c>
      <c r="H46" s="32" t="s">
        <v>84</v>
      </c>
      <c r="I46" s="200">
        <v>0.8</v>
      </c>
      <c r="J46" s="201">
        <f t="shared" si="28"/>
        <v>0.83030000000000004</v>
      </c>
      <c r="K46" s="65">
        <f t="shared" si="29"/>
        <v>1.0378749999999999</v>
      </c>
      <c r="L46" s="202">
        <v>0.8</v>
      </c>
      <c r="M46" s="54">
        <f t="shared" si="30"/>
        <v>0.94469999999999998</v>
      </c>
      <c r="N46" s="36">
        <f t="shared" si="31"/>
        <v>1.1808749999999999</v>
      </c>
      <c r="O46" s="200">
        <v>0.8</v>
      </c>
      <c r="P46" s="201">
        <f t="shared" si="32"/>
        <v>0.95499999999999996</v>
      </c>
      <c r="Q46" s="39">
        <f t="shared" si="33"/>
        <v>1.1937499999999999</v>
      </c>
      <c r="R46" s="202">
        <v>0.8</v>
      </c>
      <c r="S46" s="54" t="str">
        <f t="shared" si="34"/>
        <v>91.97%</v>
      </c>
      <c r="T46" s="39" t="str">
        <f t="shared" si="0"/>
        <v/>
      </c>
      <c r="U46" s="126">
        <f>SUM(I46,L46,O46,R46)/4</f>
        <v>0.8</v>
      </c>
      <c r="V46" s="127">
        <f>SUM(J46,M46,P46,S46)/4</f>
        <v>0.6825</v>
      </c>
      <c r="W46" s="43">
        <f t="shared" si="35"/>
        <v>0.85312499999999991</v>
      </c>
      <c r="X46" s="43">
        <f t="shared" si="36"/>
        <v>1.7062499999999998E-2</v>
      </c>
      <c r="Y46" s="203" t="s">
        <v>340</v>
      </c>
      <c r="Z46" s="31" t="s">
        <v>341</v>
      </c>
      <c r="AA46" s="108" t="s">
        <v>342</v>
      </c>
      <c r="AB46" s="76" t="s">
        <v>343</v>
      </c>
      <c r="AC46" s="77" t="s">
        <v>344</v>
      </c>
      <c r="AD46" s="204"/>
      <c r="AE46" s="205">
        <f>80%</f>
        <v>0.8</v>
      </c>
      <c r="AF46" s="205">
        <v>0.83030000000000004</v>
      </c>
      <c r="AG46" s="49" t="s">
        <v>345</v>
      </c>
      <c r="AH46" s="188" t="s">
        <v>346</v>
      </c>
      <c r="AI46" s="206">
        <f t="shared" si="3"/>
        <v>0.8</v>
      </c>
      <c r="AJ46" s="207">
        <v>0.94469999999999998</v>
      </c>
      <c r="AK46" s="208" t="s">
        <v>347</v>
      </c>
      <c r="AL46" s="209" t="s">
        <v>348</v>
      </c>
      <c r="AM46" s="78">
        <f t="shared" si="4"/>
        <v>0.8</v>
      </c>
      <c r="AN46" s="210">
        <v>0.95499999999999996</v>
      </c>
      <c r="AO46" s="211" t="s">
        <v>349</v>
      </c>
      <c r="AP46" s="212" t="s">
        <v>350</v>
      </c>
      <c r="AQ46" s="206">
        <f t="shared" si="5"/>
        <v>0.8</v>
      </c>
      <c r="AR46" s="207" t="s">
        <v>351</v>
      </c>
      <c r="AS46" s="213" t="s">
        <v>352</v>
      </c>
      <c r="AT46" s="214" t="s">
        <v>353</v>
      </c>
      <c r="AU46" s="198"/>
      <c r="AV46" s="198"/>
      <c r="AW46" s="198"/>
      <c r="AX46" s="198"/>
      <c r="AY46" s="198"/>
      <c r="AZ46" s="198"/>
      <c r="BA46" s="198"/>
    </row>
    <row r="47" spans="1:53" ht="67.7" customHeight="1">
      <c r="A47" s="122"/>
      <c r="B47" s="122"/>
      <c r="C47" s="123"/>
      <c r="D47" s="51">
        <v>15.4</v>
      </c>
      <c r="E47" s="97" t="s">
        <v>354</v>
      </c>
      <c r="F47" s="216">
        <v>0</v>
      </c>
      <c r="G47" s="217" t="s">
        <v>233</v>
      </c>
      <c r="H47" s="217" t="s">
        <v>49</v>
      </c>
      <c r="I47" s="218">
        <v>0</v>
      </c>
      <c r="J47" s="35">
        <f t="shared" si="28"/>
        <v>0</v>
      </c>
      <c r="K47" s="36" t="str">
        <f t="shared" si="29"/>
        <v/>
      </c>
      <c r="L47" s="219">
        <v>0</v>
      </c>
      <c r="M47" s="38">
        <f t="shared" si="30"/>
        <v>0</v>
      </c>
      <c r="N47" s="36" t="str">
        <f t="shared" si="31"/>
        <v/>
      </c>
      <c r="O47" s="218">
        <v>0</v>
      </c>
      <c r="P47" s="35">
        <f t="shared" si="32"/>
        <v>0</v>
      </c>
      <c r="Q47" s="39" t="str">
        <f t="shared" si="33"/>
        <v/>
      </c>
      <c r="R47" s="219">
        <v>0</v>
      </c>
      <c r="S47" s="38">
        <f t="shared" si="34"/>
        <v>0</v>
      </c>
      <c r="T47" s="39" t="str">
        <f t="shared" si="0"/>
        <v/>
      </c>
      <c r="U47" s="42">
        <f t="shared" ref="U47:V55" si="37">SUM(I47,L47,O47,R47)</f>
        <v>0</v>
      </c>
      <c r="V47" s="220">
        <f t="shared" si="37"/>
        <v>0</v>
      </c>
      <c r="W47" s="43">
        <f t="shared" si="35"/>
        <v>0</v>
      </c>
      <c r="X47" s="43">
        <f t="shared" si="36"/>
        <v>0</v>
      </c>
      <c r="Y47" s="217" t="s">
        <v>355</v>
      </c>
      <c r="Z47" s="97" t="s">
        <v>356</v>
      </c>
      <c r="AA47" s="97" t="s">
        <v>236</v>
      </c>
      <c r="AB47" s="133" t="s">
        <v>53</v>
      </c>
      <c r="AC47" s="221"/>
      <c r="AD47" s="221"/>
      <c r="AE47" s="157">
        <f t="shared" ref="AE47:AE61" si="38">I47</f>
        <v>0</v>
      </c>
      <c r="AF47" s="48"/>
      <c r="AG47" s="49"/>
      <c r="AH47" s="49"/>
      <c r="AI47" s="158">
        <f t="shared" si="3"/>
        <v>0</v>
      </c>
      <c r="AJ47" s="50"/>
      <c r="AK47" s="70"/>
      <c r="AL47" s="70"/>
      <c r="AM47" s="157">
        <f t="shared" si="4"/>
        <v>0</v>
      </c>
      <c r="AN47" s="48"/>
      <c r="AO47" s="49"/>
      <c r="AP47" s="49"/>
      <c r="AQ47" s="158">
        <f t="shared" si="5"/>
        <v>0</v>
      </c>
      <c r="AR47" s="50"/>
      <c r="AS47" s="70"/>
      <c r="AT47" s="70"/>
    </row>
    <row r="48" spans="1:53" ht="67.7" customHeight="1">
      <c r="A48" s="122"/>
      <c r="B48" s="122"/>
      <c r="C48" s="123"/>
      <c r="D48" s="51">
        <v>15.5</v>
      </c>
      <c r="E48" s="97" t="s">
        <v>357</v>
      </c>
      <c r="F48" s="216">
        <v>0</v>
      </c>
      <c r="G48" s="217" t="s">
        <v>233</v>
      </c>
      <c r="H48" s="217" t="s">
        <v>49</v>
      </c>
      <c r="I48" s="218">
        <v>0</v>
      </c>
      <c r="J48" s="35">
        <f t="shared" si="28"/>
        <v>0</v>
      </c>
      <c r="K48" s="36" t="str">
        <f t="shared" si="29"/>
        <v/>
      </c>
      <c r="L48" s="219">
        <v>0</v>
      </c>
      <c r="M48" s="38">
        <f t="shared" si="30"/>
        <v>0</v>
      </c>
      <c r="N48" s="36" t="str">
        <f t="shared" si="31"/>
        <v/>
      </c>
      <c r="O48" s="218">
        <v>0</v>
      </c>
      <c r="P48" s="35">
        <f t="shared" si="32"/>
        <v>0</v>
      </c>
      <c r="Q48" s="39" t="str">
        <f t="shared" si="33"/>
        <v/>
      </c>
      <c r="R48" s="219">
        <v>0</v>
      </c>
      <c r="S48" s="38">
        <f t="shared" si="34"/>
        <v>0</v>
      </c>
      <c r="T48" s="39" t="str">
        <f t="shared" si="0"/>
        <v/>
      </c>
      <c r="U48" s="42">
        <f t="shared" si="37"/>
        <v>0</v>
      </c>
      <c r="V48" s="220">
        <f t="shared" si="37"/>
        <v>0</v>
      </c>
      <c r="W48" s="43">
        <f t="shared" si="35"/>
        <v>0</v>
      </c>
      <c r="X48" s="43">
        <f t="shared" si="36"/>
        <v>0</v>
      </c>
      <c r="Y48" s="217" t="s">
        <v>358</v>
      </c>
      <c r="Z48" s="217" t="s">
        <v>359</v>
      </c>
      <c r="AA48" s="217" t="s">
        <v>360</v>
      </c>
      <c r="AB48" s="133" t="s">
        <v>53</v>
      </c>
      <c r="AC48" s="221"/>
      <c r="AD48" s="221"/>
      <c r="AE48" s="157">
        <f t="shared" si="38"/>
        <v>0</v>
      </c>
      <c r="AF48" s="48"/>
      <c r="AG48" s="49"/>
      <c r="AH48" s="49"/>
      <c r="AI48" s="158">
        <f t="shared" si="3"/>
        <v>0</v>
      </c>
      <c r="AJ48" s="50"/>
      <c r="AK48" s="70"/>
      <c r="AL48" s="70"/>
      <c r="AM48" s="157">
        <f t="shared" si="4"/>
        <v>0</v>
      </c>
      <c r="AN48" s="48"/>
      <c r="AO48" s="49"/>
      <c r="AP48" s="49"/>
      <c r="AQ48" s="80">
        <f t="shared" si="5"/>
        <v>0</v>
      </c>
      <c r="AR48" s="50"/>
      <c r="AS48" s="70"/>
      <c r="AT48" s="70"/>
    </row>
    <row r="49" spans="1:46" ht="67.7" customHeight="1">
      <c r="A49" s="122"/>
      <c r="B49" s="122"/>
      <c r="C49" s="123"/>
      <c r="D49" s="51">
        <v>15.6</v>
      </c>
      <c r="E49" s="97" t="s">
        <v>361</v>
      </c>
      <c r="F49" s="216">
        <v>0</v>
      </c>
      <c r="G49" s="217" t="s">
        <v>233</v>
      </c>
      <c r="H49" s="217" t="s">
        <v>49</v>
      </c>
      <c r="I49" s="218">
        <v>0</v>
      </c>
      <c r="J49" s="35">
        <f t="shared" si="28"/>
        <v>0</v>
      </c>
      <c r="K49" s="36" t="str">
        <f t="shared" si="29"/>
        <v/>
      </c>
      <c r="L49" s="219">
        <v>0</v>
      </c>
      <c r="M49" s="38">
        <f t="shared" si="30"/>
        <v>0</v>
      </c>
      <c r="N49" s="36" t="str">
        <f t="shared" si="31"/>
        <v/>
      </c>
      <c r="O49" s="218">
        <v>0</v>
      </c>
      <c r="P49" s="35">
        <f t="shared" si="32"/>
        <v>0</v>
      </c>
      <c r="Q49" s="39" t="str">
        <f t="shared" si="33"/>
        <v/>
      </c>
      <c r="R49" s="219">
        <v>0</v>
      </c>
      <c r="S49" s="38">
        <f t="shared" si="34"/>
        <v>0</v>
      </c>
      <c r="T49" s="39" t="str">
        <f t="shared" si="0"/>
        <v/>
      </c>
      <c r="U49" s="42">
        <f t="shared" si="37"/>
        <v>0</v>
      </c>
      <c r="V49" s="220">
        <f t="shared" si="37"/>
        <v>0</v>
      </c>
      <c r="W49" s="43">
        <f t="shared" si="35"/>
        <v>0</v>
      </c>
      <c r="X49" s="43">
        <f t="shared" si="36"/>
        <v>0</v>
      </c>
      <c r="Y49" s="222" t="s">
        <v>362</v>
      </c>
      <c r="Z49" s="217" t="s">
        <v>363</v>
      </c>
      <c r="AA49" s="217" t="s">
        <v>364</v>
      </c>
      <c r="AB49" s="133" t="s">
        <v>53</v>
      </c>
      <c r="AC49" s="221"/>
      <c r="AD49" s="221"/>
      <c r="AE49" s="157">
        <f t="shared" si="38"/>
        <v>0</v>
      </c>
      <c r="AF49" s="48"/>
      <c r="AG49" s="49"/>
      <c r="AH49" s="49"/>
      <c r="AI49" s="158">
        <f t="shared" si="3"/>
        <v>0</v>
      </c>
      <c r="AJ49" s="50"/>
      <c r="AK49" s="70"/>
      <c r="AL49" s="70"/>
      <c r="AM49" s="157">
        <f t="shared" si="4"/>
        <v>0</v>
      </c>
      <c r="AN49" s="48"/>
      <c r="AO49" s="49"/>
      <c r="AP49" s="49"/>
      <c r="AQ49" s="158">
        <f t="shared" si="5"/>
        <v>0</v>
      </c>
      <c r="AR49" s="50"/>
      <c r="AS49" s="70"/>
      <c r="AT49" s="70"/>
    </row>
    <row r="50" spans="1:46" ht="207" customHeight="1">
      <c r="A50" s="122"/>
      <c r="B50" s="122"/>
      <c r="C50" s="123"/>
      <c r="D50" s="51">
        <v>15.7</v>
      </c>
      <c r="E50" s="97" t="s">
        <v>365</v>
      </c>
      <c r="F50" s="216">
        <v>0.02</v>
      </c>
      <c r="G50" s="217" t="s">
        <v>233</v>
      </c>
      <c r="H50" s="217" t="s">
        <v>49</v>
      </c>
      <c r="I50" s="218">
        <v>7</v>
      </c>
      <c r="J50" s="35">
        <f t="shared" si="28"/>
        <v>8</v>
      </c>
      <c r="K50" s="65">
        <f t="shared" si="29"/>
        <v>1.1428571428571428</v>
      </c>
      <c r="L50" s="219">
        <v>8</v>
      </c>
      <c r="M50" s="38">
        <f t="shared" si="30"/>
        <v>8</v>
      </c>
      <c r="N50" s="36">
        <f t="shared" si="31"/>
        <v>1</v>
      </c>
      <c r="O50" s="218">
        <v>8</v>
      </c>
      <c r="P50" s="35">
        <f t="shared" si="32"/>
        <v>8</v>
      </c>
      <c r="Q50" s="39">
        <f t="shared" si="33"/>
        <v>1</v>
      </c>
      <c r="R50" s="219">
        <v>7</v>
      </c>
      <c r="S50" s="38">
        <f t="shared" si="34"/>
        <v>7</v>
      </c>
      <c r="T50" s="39">
        <f t="shared" si="0"/>
        <v>1</v>
      </c>
      <c r="U50" s="42">
        <f t="shared" si="37"/>
        <v>30</v>
      </c>
      <c r="V50" s="220">
        <f t="shared" si="37"/>
        <v>31</v>
      </c>
      <c r="W50" s="43">
        <f t="shared" si="35"/>
        <v>1</v>
      </c>
      <c r="X50" s="43">
        <f t="shared" si="36"/>
        <v>0.02</v>
      </c>
      <c r="Y50" s="222" t="s">
        <v>366</v>
      </c>
      <c r="Z50" s="97" t="s">
        <v>367</v>
      </c>
      <c r="AA50" s="97" t="s">
        <v>368</v>
      </c>
      <c r="AB50" s="133" t="s">
        <v>53</v>
      </c>
      <c r="AC50" s="221"/>
      <c r="AD50" s="223" t="s">
        <v>369</v>
      </c>
      <c r="AE50" s="157">
        <f t="shared" si="38"/>
        <v>7</v>
      </c>
      <c r="AF50" s="48">
        <v>8</v>
      </c>
      <c r="AG50" s="49" t="s">
        <v>370</v>
      </c>
      <c r="AH50" s="136" t="s">
        <v>371</v>
      </c>
      <c r="AI50" s="158">
        <f t="shared" si="3"/>
        <v>8</v>
      </c>
      <c r="AJ50" s="50">
        <v>8</v>
      </c>
      <c r="AK50" s="70" t="s">
        <v>372</v>
      </c>
      <c r="AL50" s="70" t="s">
        <v>373</v>
      </c>
      <c r="AM50" s="157">
        <f t="shared" si="4"/>
        <v>8</v>
      </c>
      <c r="AN50" s="176">
        <v>8</v>
      </c>
      <c r="AO50" s="224" t="s">
        <v>374</v>
      </c>
      <c r="AP50" s="140" t="s">
        <v>375</v>
      </c>
      <c r="AQ50" s="158">
        <f t="shared" si="5"/>
        <v>7</v>
      </c>
      <c r="AR50" s="50">
        <v>7</v>
      </c>
      <c r="AS50" s="148" t="s">
        <v>376</v>
      </c>
      <c r="AT50" s="53" t="s">
        <v>377</v>
      </c>
    </row>
    <row r="51" spans="1:46" ht="67.7" customHeight="1">
      <c r="A51" s="122"/>
      <c r="B51" s="123"/>
      <c r="C51" s="123"/>
      <c r="D51" s="51">
        <v>15.8</v>
      </c>
      <c r="E51" s="97" t="s">
        <v>378</v>
      </c>
      <c r="F51" s="216">
        <v>0.02</v>
      </c>
      <c r="G51" s="217" t="s">
        <v>233</v>
      </c>
      <c r="H51" s="217" t="s">
        <v>49</v>
      </c>
      <c r="I51" s="218">
        <v>0</v>
      </c>
      <c r="J51" s="35">
        <f t="shared" si="28"/>
        <v>0</v>
      </c>
      <c r="K51" s="36" t="str">
        <f t="shared" si="29"/>
        <v/>
      </c>
      <c r="L51" s="219">
        <v>0</v>
      </c>
      <c r="M51" s="38">
        <f t="shared" si="30"/>
        <v>0</v>
      </c>
      <c r="N51" s="36" t="str">
        <f t="shared" si="31"/>
        <v/>
      </c>
      <c r="O51" s="218">
        <v>1</v>
      </c>
      <c r="P51" s="35">
        <f t="shared" si="32"/>
        <v>0</v>
      </c>
      <c r="Q51" s="39">
        <f t="shared" si="33"/>
        <v>0</v>
      </c>
      <c r="R51" s="219">
        <v>0</v>
      </c>
      <c r="S51" s="38">
        <f t="shared" si="34"/>
        <v>1</v>
      </c>
      <c r="T51" s="39" t="str">
        <f t="shared" si="0"/>
        <v/>
      </c>
      <c r="U51" s="42">
        <f t="shared" si="37"/>
        <v>1</v>
      </c>
      <c r="V51" s="220">
        <f t="shared" si="37"/>
        <v>1</v>
      </c>
      <c r="W51" s="43">
        <f t="shared" si="35"/>
        <v>1</v>
      </c>
      <c r="X51" s="43">
        <f t="shared" si="36"/>
        <v>0.02</v>
      </c>
      <c r="Y51" s="222" t="s">
        <v>379</v>
      </c>
      <c r="Z51" s="97" t="s">
        <v>380</v>
      </c>
      <c r="AA51" s="97" t="s">
        <v>381</v>
      </c>
      <c r="AB51" s="133" t="s">
        <v>53</v>
      </c>
      <c r="AC51" s="221"/>
      <c r="AD51" s="221"/>
      <c r="AE51" s="157">
        <f t="shared" si="38"/>
        <v>0</v>
      </c>
      <c r="AF51" s="48"/>
      <c r="AG51" s="49"/>
      <c r="AH51" s="49"/>
      <c r="AI51" s="158">
        <f t="shared" si="3"/>
        <v>0</v>
      </c>
      <c r="AJ51" s="50"/>
      <c r="AK51" s="70"/>
      <c r="AL51" s="70"/>
      <c r="AM51" s="157">
        <f t="shared" si="4"/>
        <v>1</v>
      </c>
      <c r="AN51" s="176">
        <v>0</v>
      </c>
      <c r="AO51" s="140" t="s">
        <v>382</v>
      </c>
      <c r="AP51" s="140" t="s">
        <v>383</v>
      </c>
      <c r="AQ51" s="158">
        <f t="shared" si="5"/>
        <v>0</v>
      </c>
      <c r="AR51" s="50">
        <v>1</v>
      </c>
      <c r="AS51" s="53" t="s">
        <v>384</v>
      </c>
      <c r="AT51" s="53" t="s">
        <v>385</v>
      </c>
    </row>
    <row r="52" spans="1:46" ht="67.7" customHeight="1">
      <c r="A52" s="122"/>
      <c r="B52" s="122"/>
      <c r="C52" s="123"/>
      <c r="D52" s="51">
        <v>15.9</v>
      </c>
      <c r="E52" s="97" t="s">
        <v>386</v>
      </c>
      <c r="F52" s="216">
        <v>0.02</v>
      </c>
      <c r="G52" s="217" t="s">
        <v>233</v>
      </c>
      <c r="H52" s="217" t="s">
        <v>49</v>
      </c>
      <c r="I52" s="218">
        <v>0</v>
      </c>
      <c r="J52" s="35">
        <f t="shared" si="28"/>
        <v>0</v>
      </c>
      <c r="K52" s="36" t="str">
        <f t="shared" si="29"/>
        <v/>
      </c>
      <c r="L52" s="219">
        <v>0</v>
      </c>
      <c r="M52" s="38">
        <f t="shared" si="30"/>
        <v>0</v>
      </c>
      <c r="N52" s="36" t="str">
        <f t="shared" si="31"/>
        <v/>
      </c>
      <c r="O52" s="218">
        <v>0</v>
      </c>
      <c r="P52" s="35">
        <f t="shared" si="32"/>
        <v>0</v>
      </c>
      <c r="Q52" s="39" t="str">
        <f t="shared" si="33"/>
        <v/>
      </c>
      <c r="R52" s="219">
        <v>1</v>
      </c>
      <c r="S52" s="38">
        <f t="shared" si="34"/>
        <v>1</v>
      </c>
      <c r="T52" s="39">
        <f t="shared" si="0"/>
        <v>1</v>
      </c>
      <c r="U52" s="42">
        <f t="shared" si="37"/>
        <v>1</v>
      </c>
      <c r="V52" s="220">
        <f t="shared" si="37"/>
        <v>1</v>
      </c>
      <c r="W52" s="43">
        <f t="shared" si="35"/>
        <v>1</v>
      </c>
      <c r="X52" s="43">
        <f t="shared" si="36"/>
        <v>0.02</v>
      </c>
      <c r="Y52" s="222" t="s">
        <v>387</v>
      </c>
      <c r="Z52" s="97" t="s">
        <v>388</v>
      </c>
      <c r="AA52" s="97" t="s">
        <v>389</v>
      </c>
      <c r="AB52" s="133" t="s">
        <v>53</v>
      </c>
      <c r="AC52" s="221"/>
      <c r="AD52" s="221"/>
      <c r="AE52" s="157">
        <f t="shared" si="38"/>
        <v>0</v>
      </c>
      <c r="AF52" s="48"/>
      <c r="AG52" s="49"/>
      <c r="AH52" s="49"/>
      <c r="AI52" s="158">
        <f t="shared" si="3"/>
        <v>0</v>
      </c>
      <c r="AJ52" s="50"/>
      <c r="AK52" s="51"/>
      <c r="AL52" s="51"/>
      <c r="AM52" s="157">
        <f t="shared" si="4"/>
        <v>0</v>
      </c>
      <c r="AN52" s="176"/>
      <c r="AO52" s="140"/>
      <c r="AP52" s="140"/>
      <c r="AQ52" s="158">
        <f t="shared" si="5"/>
        <v>1</v>
      </c>
      <c r="AR52" s="50">
        <v>1</v>
      </c>
      <c r="AS52" s="148" t="s">
        <v>390</v>
      </c>
      <c r="AT52" s="148" t="s">
        <v>391</v>
      </c>
    </row>
    <row r="53" spans="1:46" ht="154.5" customHeight="1">
      <c r="A53" s="122"/>
      <c r="B53" s="122"/>
      <c r="C53" s="123"/>
      <c r="D53" s="225">
        <v>15.1</v>
      </c>
      <c r="E53" s="226" t="s">
        <v>392</v>
      </c>
      <c r="F53" s="124">
        <v>0.03</v>
      </c>
      <c r="G53" s="32" t="s">
        <v>83</v>
      </c>
      <c r="H53" s="32" t="s">
        <v>49</v>
      </c>
      <c r="I53" s="227">
        <v>0.25</v>
      </c>
      <c r="J53" s="125">
        <f t="shared" si="28"/>
        <v>0</v>
      </c>
      <c r="K53" s="65">
        <f t="shared" si="29"/>
        <v>0</v>
      </c>
      <c r="L53" s="202">
        <v>0.25</v>
      </c>
      <c r="M53" s="54">
        <f t="shared" si="30"/>
        <v>0</v>
      </c>
      <c r="N53" s="36">
        <f t="shared" si="31"/>
        <v>0</v>
      </c>
      <c r="O53" s="227">
        <v>0.25</v>
      </c>
      <c r="P53" s="125">
        <f t="shared" si="32"/>
        <v>0</v>
      </c>
      <c r="Q53" s="39">
        <f t="shared" si="33"/>
        <v>0</v>
      </c>
      <c r="R53" s="202">
        <v>0.25</v>
      </c>
      <c r="S53" s="54">
        <f t="shared" si="34"/>
        <v>0.87</v>
      </c>
      <c r="T53" s="39">
        <f t="shared" si="0"/>
        <v>3.48</v>
      </c>
      <c r="U53" s="126">
        <f t="shared" si="37"/>
        <v>1</v>
      </c>
      <c r="V53" s="127">
        <f t="shared" si="37"/>
        <v>0.87</v>
      </c>
      <c r="W53" s="43">
        <f t="shared" si="35"/>
        <v>0.87</v>
      </c>
      <c r="X53" s="43">
        <f t="shared" si="36"/>
        <v>2.6099999999999998E-2</v>
      </c>
      <c r="Y53" s="228" t="s">
        <v>393</v>
      </c>
      <c r="Z53" s="31" t="s">
        <v>394</v>
      </c>
      <c r="AA53" s="31" t="s">
        <v>395</v>
      </c>
      <c r="AB53" s="76" t="s">
        <v>53</v>
      </c>
      <c r="AC53" s="77" t="s">
        <v>396</v>
      </c>
      <c r="AD53" s="77"/>
      <c r="AE53" s="78">
        <f t="shared" si="38"/>
        <v>0.25</v>
      </c>
      <c r="AF53" s="48">
        <v>0</v>
      </c>
      <c r="AG53" s="49"/>
      <c r="AH53" s="49"/>
      <c r="AI53" s="80">
        <f t="shared" si="3"/>
        <v>0.25</v>
      </c>
      <c r="AJ53" s="50">
        <v>0</v>
      </c>
      <c r="AK53" s="70"/>
      <c r="AL53" s="70"/>
      <c r="AM53" s="78">
        <f t="shared" si="4"/>
        <v>0.25</v>
      </c>
      <c r="AN53" s="48">
        <v>0</v>
      </c>
      <c r="AO53" s="49"/>
      <c r="AP53" s="49"/>
      <c r="AQ53" s="80">
        <f t="shared" si="5"/>
        <v>0.25</v>
      </c>
      <c r="AR53" s="80">
        <v>0.87</v>
      </c>
      <c r="AS53" s="70" t="s">
        <v>397</v>
      </c>
      <c r="AT53" s="70" t="s">
        <v>398</v>
      </c>
    </row>
    <row r="54" spans="1:46" ht="44.85" customHeight="1" thickBot="1">
      <c r="A54" s="119"/>
      <c r="B54" s="119"/>
      <c r="C54" s="59" t="s">
        <v>164</v>
      </c>
      <c r="D54" s="60"/>
      <c r="E54" s="60"/>
      <c r="F54" s="60"/>
      <c r="G54" s="60"/>
      <c r="H54" s="60"/>
      <c r="I54" s="60"/>
      <c r="J54" s="60"/>
      <c r="K54" s="60"/>
      <c r="L54" s="60"/>
      <c r="M54" s="60"/>
      <c r="N54" s="60"/>
      <c r="O54" s="60"/>
      <c r="P54" s="60"/>
      <c r="Q54" s="60"/>
      <c r="R54" s="60"/>
      <c r="S54" s="60"/>
      <c r="T54" s="60"/>
      <c r="U54" s="60"/>
      <c r="V54" s="60">
        <f t="shared" si="37"/>
        <v>0</v>
      </c>
      <c r="W54" s="60"/>
      <c r="X54" s="60"/>
      <c r="Y54" s="60"/>
      <c r="Z54" s="60"/>
      <c r="AA54" s="60"/>
      <c r="AB54" s="60"/>
      <c r="AC54" s="60"/>
      <c r="AD54" s="60"/>
      <c r="AE54" s="60">
        <f t="shared" si="38"/>
        <v>0</v>
      </c>
      <c r="AF54" s="60"/>
      <c r="AG54" s="60"/>
      <c r="AH54" s="60"/>
      <c r="AI54" s="60">
        <f t="shared" si="3"/>
        <v>0</v>
      </c>
      <c r="AJ54" s="60"/>
      <c r="AK54" s="60"/>
      <c r="AL54" s="60"/>
      <c r="AM54" s="60">
        <f t="shared" si="4"/>
        <v>0</v>
      </c>
      <c r="AN54" s="60"/>
      <c r="AO54" s="60"/>
      <c r="AP54" s="60"/>
      <c r="AQ54" s="60">
        <f t="shared" si="5"/>
        <v>0</v>
      </c>
      <c r="AR54" s="60"/>
      <c r="AS54" s="60"/>
      <c r="AT54" s="60"/>
    </row>
    <row r="55" spans="1:46" ht="69.400000000000006" customHeight="1">
      <c r="A55" s="123" t="s">
        <v>399</v>
      </c>
      <c r="B55" s="123"/>
      <c r="C55" s="123" t="s">
        <v>400</v>
      </c>
      <c r="D55" s="51">
        <v>16.100000000000001</v>
      </c>
      <c r="E55" s="32" t="s">
        <v>401</v>
      </c>
      <c r="F55" s="124">
        <v>0.03</v>
      </c>
      <c r="G55" s="32" t="s">
        <v>83</v>
      </c>
      <c r="H55" s="32" t="s">
        <v>49</v>
      </c>
      <c r="I55" s="229">
        <v>0.2</v>
      </c>
      <c r="J55" s="40">
        <f>AF55</f>
        <v>0.28000000000000003</v>
      </c>
      <c r="K55" s="65">
        <f>IF(ISERROR(J55/I55),"",(J55/I55))</f>
        <v>1.4000000000000001</v>
      </c>
      <c r="L55" s="230">
        <v>0.1</v>
      </c>
      <c r="M55" s="73">
        <f>AJ55</f>
        <v>9.5000000000000001E-2</v>
      </c>
      <c r="N55" s="36">
        <f>IF(ISERROR(M55/L55),"",(M55/L55))</f>
        <v>0.95</v>
      </c>
      <c r="O55" s="229">
        <v>0.05</v>
      </c>
      <c r="P55" s="92">
        <f>AN55</f>
        <v>4.7599999999999996E-2</v>
      </c>
      <c r="Q55" s="39">
        <f>IF(ISERROR(P55/O55),"",(P55/O55))</f>
        <v>0.95199999999999985</v>
      </c>
      <c r="R55" s="230">
        <v>0.05</v>
      </c>
      <c r="S55" s="73">
        <f>AR55</f>
        <v>0</v>
      </c>
      <c r="T55" s="39">
        <f t="shared" si="0"/>
        <v>0</v>
      </c>
      <c r="U55" s="43">
        <f t="shared" ref="U55:V57" si="39">SUM(I55,L55,O55,R55)</f>
        <v>0.4</v>
      </c>
      <c r="V55" s="231">
        <f t="shared" si="37"/>
        <v>0.42259999999999998</v>
      </c>
      <c r="W55" s="43">
        <f>IF((IF(ISERROR(V55/U55),0,(V55/U55)))&gt;1,1,(IF(ISERROR(V55/U55),0,(V55/U55))))</f>
        <v>1</v>
      </c>
      <c r="X55" s="43">
        <f>F55*W55</f>
        <v>0.03</v>
      </c>
      <c r="Y55" s="32" t="s">
        <v>402</v>
      </c>
      <c r="Z55" s="32" t="s">
        <v>403</v>
      </c>
      <c r="AA55" s="232"/>
      <c r="AB55" s="76" t="s">
        <v>53</v>
      </c>
      <c r="AC55" s="233" t="s">
        <v>404</v>
      </c>
      <c r="AD55" s="233" t="s">
        <v>405</v>
      </c>
      <c r="AE55" s="78">
        <f t="shared" si="38"/>
        <v>0.2</v>
      </c>
      <c r="AF55" s="78">
        <v>0.28000000000000003</v>
      </c>
      <c r="AG55" s="69" t="s">
        <v>406</v>
      </c>
      <c r="AH55" s="69" t="s">
        <v>407</v>
      </c>
      <c r="AI55" s="80">
        <f t="shared" si="3"/>
        <v>0.1</v>
      </c>
      <c r="AJ55" s="86">
        <v>9.5000000000000001E-2</v>
      </c>
      <c r="AK55" s="94" t="s">
        <v>408</v>
      </c>
      <c r="AL55" s="94" t="s">
        <v>407</v>
      </c>
      <c r="AM55" s="78">
        <f t="shared" si="4"/>
        <v>0.05</v>
      </c>
      <c r="AN55" s="172">
        <v>4.7599999999999996E-2</v>
      </c>
      <c r="AO55" s="69" t="s">
        <v>409</v>
      </c>
      <c r="AP55" s="69" t="s">
        <v>407</v>
      </c>
      <c r="AQ55" s="80">
        <f t="shared" si="5"/>
        <v>0.05</v>
      </c>
      <c r="AR55" s="141">
        <v>0</v>
      </c>
      <c r="AS55" s="234" t="s">
        <v>410</v>
      </c>
      <c r="AT55" s="234"/>
    </row>
    <row r="56" spans="1:46" ht="72" customHeight="1">
      <c r="A56" s="123"/>
      <c r="B56" s="123"/>
      <c r="C56" s="123"/>
      <c r="D56" s="51">
        <v>16.2</v>
      </c>
      <c r="E56" s="32" t="s">
        <v>411</v>
      </c>
      <c r="F56" s="124">
        <v>0.02</v>
      </c>
      <c r="G56" s="32" t="s">
        <v>233</v>
      </c>
      <c r="H56" s="32" t="s">
        <v>49</v>
      </c>
      <c r="I56" s="182">
        <v>1</v>
      </c>
      <c r="J56" s="152">
        <f>AF56</f>
        <v>1</v>
      </c>
      <c r="K56" s="65">
        <f>IF(ISERROR(J56/I56),"",(J56/I56))</f>
        <v>1</v>
      </c>
      <c r="L56" s="183">
        <v>0</v>
      </c>
      <c r="M56" s="153">
        <f>AJ56</f>
        <v>0</v>
      </c>
      <c r="N56" s="36" t="str">
        <f>IF(ISERROR(M56/L56),"",(M56/L56))</f>
        <v/>
      </c>
      <c r="O56" s="182">
        <v>0</v>
      </c>
      <c r="P56" s="152">
        <f>AN56</f>
        <v>0</v>
      </c>
      <c r="Q56" s="39" t="str">
        <f>IF(ISERROR(P56/O56),"",(P56/O56))</f>
        <v/>
      </c>
      <c r="R56" s="183">
        <v>0</v>
      </c>
      <c r="S56" s="38">
        <f>AR56</f>
        <v>0</v>
      </c>
      <c r="T56" s="39" t="str">
        <f t="shared" si="0"/>
        <v/>
      </c>
      <c r="U56" s="155">
        <f t="shared" si="39"/>
        <v>1</v>
      </c>
      <c r="V56" s="174">
        <f t="shared" si="39"/>
        <v>1</v>
      </c>
      <c r="W56" s="43">
        <f>IF((IF(ISERROR(V56/U56),0,(V56/U56)))&gt;1,1,(IF(ISERROR(V56/U56),0,(V56/U56))))</f>
        <v>1</v>
      </c>
      <c r="X56" s="43">
        <f>F56*W56</f>
        <v>0.02</v>
      </c>
      <c r="Y56" s="32" t="s">
        <v>412</v>
      </c>
      <c r="Z56" s="32" t="s">
        <v>413</v>
      </c>
      <c r="AA56" s="235" t="s">
        <v>414</v>
      </c>
      <c r="AB56" s="76" t="s">
        <v>53</v>
      </c>
      <c r="AC56" s="77"/>
      <c r="AD56" s="77" t="s">
        <v>415</v>
      </c>
      <c r="AE56" s="157">
        <f t="shared" si="38"/>
        <v>1</v>
      </c>
      <c r="AF56" s="157">
        <v>1</v>
      </c>
      <c r="AG56" s="157" t="s">
        <v>416</v>
      </c>
      <c r="AH56" s="136" t="s">
        <v>417</v>
      </c>
      <c r="AI56" s="158">
        <f t="shared" si="3"/>
        <v>0</v>
      </c>
      <c r="AJ56" s="50"/>
      <c r="AK56" s="70"/>
      <c r="AL56" s="70"/>
      <c r="AM56" s="157">
        <f t="shared" si="4"/>
        <v>0</v>
      </c>
      <c r="AN56" s="48"/>
      <c r="AO56" s="49"/>
      <c r="AP56" s="49"/>
      <c r="AQ56" s="158">
        <f t="shared" si="5"/>
        <v>0</v>
      </c>
      <c r="AR56" s="160"/>
      <c r="AS56" s="53"/>
      <c r="AT56" s="53"/>
    </row>
    <row r="57" spans="1:46" ht="72" customHeight="1">
      <c r="A57" s="123"/>
      <c r="B57" s="123"/>
      <c r="C57" s="123"/>
      <c r="D57" s="51">
        <v>16.3</v>
      </c>
      <c r="E57" s="32" t="s">
        <v>418</v>
      </c>
      <c r="F57" s="124">
        <v>0.02</v>
      </c>
      <c r="G57" s="32" t="s">
        <v>233</v>
      </c>
      <c r="H57" s="32" t="s">
        <v>49</v>
      </c>
      <c r="I57" s="218">
        <v>0</v>
      </c>
      <c r="J57" s="35">
        <f>AF57</f>
        <v>0</v>
      </c>
      <c r="K57" s="36" t="str">
        <f>IF(ISERROR(J57/I57),"",(J57/I57))</f>
        <v/>
      </c>
      <c r="L57" s="236">
        <v>0</v>
      </c>
      <c r="M57" s="38">
        <f>AJ57</f>
        <v>0</v>
      </c>
      <c r="N57" s="36" t="str">
        <f>IF(ISERROR(M57/L57),"",(M57/L57))</f>
        <v/>
      </c>
      <c r="O57" s="218">
        <v>1</v>
      </c>
      <c r="P57" s="35">
        <f>AN57</f>
        <v>0</v>
      </c>
      <c r="Q57" s="39">
        <f>IF(ISERROR(P57/O57),"",(P57/O57))</f>
        <v>0</v>
      </c>
      <c r="R57" s="236">
        <v>0</v>
      </c>
      <c r="S57" s="38">
        <f>AR57</f>
        <v>0</v>
      </c>
      <c r="T57" s="39" t="str">
        <f t="shared" si="0"/>
        <v/>
      </c>
      <c r="U57" s="42">
        <f t="shared" si="39"/>
        <v>1</v>
      </c>
      <c r="V57" s="220">
        <f t="shared" si="39"/>
        <v>0</v>
      </c>
      <c r="W57" s="43">
        <f>IF((IF(ISERROR(V57/U57),0,(V57/U57)))&gt;1,1,(IF(ISERROR(V57/U57),0,(V57/U57))))</f>
        <v>0</v>
      </c>
      <c r="X57" s="43">
        <f>F57*W57</f>
        <v>0</v>
      </c>
      <c r="Y57" s="76" t="s">
        <v>419</v>
      </c>
      <c r="Z57" s="62" t="s">
        <v>420</v>
      </c>
      <c r="AA57" s="76" t="s">
        <v>421</v>
      </c>
      <c r="AB57" s="76" t="s">
        <v>53</v>
      </c>
      <c r="AC57" s="77"/>
      <c r="AD57" s="77"/>
      <c r="AE57" s="157">
        <f t="shared" si="38"/>
        <v>0</v>
      </c>
      <c r="AF57" s="48"/>
      <c r="AG57" s="69"/>
      <c r="AH57" s="69"/>
      <c r="AI57" s="158">
        <f t="shared" si="3"/>
        <v>0</v>
      </c>
      <c r="AJ57" s="50">
        <v>0</v>
      </c>
      <c r="AK57" s="70"/>
      <c r="AL57" s="70"/>
      <c r="AM57" s="157">
        <f t="shared" si="4"/>
        <v>1</v>
      </c>
      <c r="AN57" s="48">
        <v>0</v>
      </c>
      <c r="AO57" s="49" t="s">
        <v>422</v>
      </c>
      <c r="AP57" s="49"/>
      <c r="AQ57" s="158">
        <f t="shared" si="5"/>
        <v>0</v>
      </c>
      <c r="AR57" s="50"/>
      <c r="AS57" s="70"/>
      <c r="AT57" s="70"/>
    </row>
    <row r="58" spans="1:46" ht="38.65" customHeight="1" thickBot="1">
      <c r="A58" s="119"/>
      <c r="B58" s="119"/>
      <c r="C58" s="59" t="s">
        <v>164</v>
      </c>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f t="shared" si="38"/>
        <v>0</v>
      </c>
      <c r="AF58" s="237"/>
      <c r="AG58" s="237"/>
      <c r="AH58" s="237"/>
      <c r="AI58" s="237">
        <f t="shared" si="3"/>
        <v>0</v>
      </c>
      <c r="AJ58" s="237"/>
      <c r="AK58" s="237"/>
      <c r="AL58" s="237"/>
      <c r="AM58" s="237">
        <f t="shared" si="4"/>
        <v>0</v>
      </c>
      <c r="AN58" s="237"/>
      <c r="AO58" s="237"/>
      <c r="AP58" s="237"/>
      <c r="AQ58" s="237">
        <f t="shared" si="5"/>
        <v>0</v>
      </c>
      <c r="AR58" s="237"/>
      <c r="AS58" s="237"/>
      <c r="AT58" s="237"/>
    </row>
    <row r="59" spans="1:46" ht="62.25" customHeight="1">
      <c r="A59" s="122" t="s">
        <v>399</v>
      </c>
      <c r="B59" s="122" t="s">
        <v>423</v>
      </c>
      <c r="C59" s="123" t="s">
        <v>424</v>
      </c>
      <c r="D59" s="51">
        <v>17.100000000000001</v>
      </c>
      <c r="E59" s="31" t="s">
        <v>425</v>
      </c>
      <c r="F59" s="124">
        <v>0.03</v>
      </c>
      <c r="G59" s="32" t="s">
        <v>233</v>
      </c>
      <c r="H59" s="32" t="s">
        <v>49</v>
      </c>
      <c r="I59" s="238">
        <v>1</v>
      </c>
      <c r="J59" s="35">
        <f>AF59</f>
        <v>1</v>
      </c>
      <c r="K59" s="65">
        <f>IF(ISERROR(J59/I59),"",(J59/I59))</f>
        <v>1</v>
      </c>
      <c r="L59" s="239">
        <v>0</v>
      </c>
      <c r="M59" s="38">
        <f>AJ59</f>
        <v>0</v>
      </c>
      <c r="N59" s="36" t="str">
        <f>IF(ISERROR(M59/L59),"",(M59/L59))</f>
        <v/>
      </c>
      <c r="O59" s="238">
        <v>0</v>
      </c>
      <c r="P59" s="35">
        <f>AN59</f>
        <v>0</v>
      </c>
      <c r="Q59" s="40">
        <f>IF(ISERROR(P59/O59),0,(P59/O59))</f>
        <v>0</v>
      </c>
      <c r="R59" s="239">
        <v>0</v>
      </c>
      <c r="S59" s="38">
        <f>AR59</f>
        <v>0</v>
      </c>
      <c r="T59" s="39" t="str">
        <f t="shared" si="0"/>
        <v/>
      </c>
      <c r="U59" s="42">
        <f t="shared" ref="U59:V61" si="40">SUM(I59,L59,O59,R59)</f>
        <v>1</v>
      </c>
      <c r="V59" s="220">
        <f t="shared" si="40"/>
        <v>1</v>
      </c>
      <c r="W59" s="43">
        <f>IF((IF(ISERROR(V59/U59),0,(V59/U59)))&gt;1,1,(IF(ISERROR(V59/U59),0,(V59/U59))))</f>
        <v>1</v>
      </c>
      <c r="X59" s="43">
        <f>F59*W59</f>
        <v>0.03</v>
      </c>
      <c r="Y59" s="41" t="s">
        <v>426</v>
      </c>
      <c r="Z59" s="203" t="s">
        <v>427</v>
      </c>
      <c r="AA59" s="203" t="s">
        <v>428</v>
      </c>
      <c r="AB59" s="76" t="s">
        <v>53</v>
      </c>
      <c r="AC59" s="233"/>
      <c r="AD59" s="233"/>
      <c r="AE59" s="157">
        <f t="shared" si="38"/>
        <v>1</v>
      </c>
      <c r="AF59" s="48">
        <v>1</v>
      </c>
      <c r="AG59" s="69" t="s">
        <v>429</v>
      </c>
      <c r="AH59" s="102" t="s">
        <v>430</v>
      </c>
      <c r="AI59" s="158">
        <f t="shared" si="3"/>
        <v>0</v>
      </c>
      <c r="AJ59" s="50"/>
      <c r="AK59" s="70"/>
      <c r="AL59" s="70"/>
      <c r="AM59" s="157">
        <f t="shared" si="4"/>
        <v>0</v>
      </c>
      <c r="AN59" s="48"/>
      <c r="AO59" s="49"/>
      <c r="AP59" s="49"/>
      <c r="AQ59" s="158">
        <f t="shared" si="5"/>
        <v>0</v>
      </c>
      <c r="AR59" s="50"/>
      <c r="AS59" s="70"/>
      <c r="AT59" s="70"/>
    </row>
    <row r="60" spans="1:46" ht="69.400000000000006" customHeight="1">
      <c r="A60" s="122"/>
      <c r="B60" s="122"/>
      <c r="C60" s="123"/>
      <c r="D60" s="51">
        <v>17.2</v>
      </c>
      <c r="E60" s="31" t="s">
        <v>431</v>
      </c>
      <c r="F60" s="124">
        <v>0.02</v>
      </c>
      <c r="G60" s="32" t="s">
        <v>233</v>
      </c>
      <c r="H60" s="32" t="s">
        <v>49</v>
      </c>
      <c r="I60" s="238">
        <v>0</v>
      </c>
      <c r="J60" s="35">
        <f>AF60</f>
        <v>0</v>
      </c>
      <c r="K60" s="65" t="str">
        <f>IF(ISERROR(J60/I60),"",(J60/I60))</f>
        <v/>
      </c>
      <c r="L60" s="239">
        <v>1</v>
      </c>
      <c r="M60" s="38">
        <f>AJ60</f>
        <v>0</v>
      </c>
      <c r="N60" s="36">
        <f>IF(ISERROR(M60/L60),"",(M60/L60))</f>
        <v>0</v>
      </c>
      <c r="O60" s="238">
        <v>0</v>
      </c>
      <c r="P60" s="35">
        <f>AN60</f>
        <v>1</v>
      </c>
      <c r="Q60" s="40">
        <f>IF(ISERROR(P60/O60),0,(P60/O60))</f>
        <v>0</v>
      </c>
      <c r="R60" s="239">
        <v>1</v>
      </c>
      <c r="S60" s="38">
        <f>AR60</f>
        <v>0</v>
      </c>
      <c r="T60" s="39">
        <f t="shared" si="0"/>
        <v>0</v>
      </c>
      <c r="U60" s="42">
        <f t="shared" si="40"/>
        <v>2</v>
      </c>
      <c r="V60" s="220">
        <f t="shared" si="40"/>
        <v>1</v>
      </c>
      <c r="W60" s="43">
        <f>IF((IF(ISERROR(V60/U60),0,(V60/U60)))&gt;1,1,(IF(ISERROR(V60/U60),0,(V60/U60))))</f>
        <v>0.5</v>
      </c>
      <c r="X60" s="43">
        <f>F60*W60</f>
        <v>0.01</v>
      </c>
      <c r="Y60" s="41" t="s">
        <v>432</v>
      </c>
      <c r="Z60" s="203" t="s">
        <v>433</v>
      </c>
      <c r="AA60" s="203" t="s">
        <v>434</v>
      </c>
      <c r="AB60" s="76" t="s">
        <v>53</v>
      </c>
      <c r="AC60" s="77"/>
      <c r="AD60" s="55" t="s">
        <v>435</v>
      </c>
      <c r="AE60" s="157">
        <f t="shared" si="38"/>
        <v>0</v>
      </c>
      <c r="AF60" s="48"/>
      <c r="AG60" s="49"/>
      <c r="AH60" s="49"/>
      <c r="AI60" s="158">
        <f t="shared" si="3"/>
        <v>1</v>
      </c>
      <c r="AJ60" s="50">
        <v>0</v>
      </c>
      <c r="AK60" s="70" t="s">
        <v>436</v>
      </c>
      <c r="AL60" s="70"/>
      <c r="AM60" s="157">
        <f t="shared" si="4"/>
        <v>0</v>
      </c>
      <c r="AN60" s="176">
        <v>1</v>
      </c>
      <c r="AO60" s="140" t="s">
        <v>437</v>
      </c>
      <c r="AP60" s="140" t="s">
        <v>438</v>
      </c>
      <c r="AQ60" s="158">
        <f t="shared" si="5"/>
        <v>1</v>
      </c>
      <c r="AR60" s="240">
        <v>0</v>
      </c>
      <c r="AS60" s="70" t="s">
        <v>439</v>
      </c>
      <c r="AT60" s="53"/>
    </row>
    <row r="61" spans="1:46" ht="69.400000000000006" customHeight="1">
      <c r="A61" s="122"/>
      <c r="B61" s="122"/>
      <c r="C61" s="123"/>
      <c r="D61" s="51">
        <v>17.3</v>
      </c>
      <c r="E61" s="31" t="s">
        <v>440</v>
      </c>
      <c r="F61" s="124">
        <v>0.02</v>
      </c>
      <c r="G61" s="32" t="s">
        <v>233</v>
      </c>
      <c r="H61" s="32" t="s">
        <v>49</v>
      </c>
      <c r="I61" s="182">
        <v>0</v>
      </c>
      <c r="J61" s="152">
        <f>AF61</f>
        <v>0</v>
      </c>
      <c r="K61" s="65" t="str">
        <f>IF(ISERROR(J61/I61),"",(J61/I61))</f>
        <v/>
      </c>
      <c r="L61" s="183">
        <v>0</v>
      </c>
      <c r="M61" s="153">
        <f>AJ61</f>
        <v>0</v>
      </c>
      <c r="N61" s="36" t="str">
        <f>IF(ISERROR(M61/L61),"",(M61/L61))</f>
        <v/>
      </c>
      <c r="O61" s="182">
        <v>0</v>
      </c>
      <c r="P61" s="152">
        <f>AN61</f>
        <v>0</v>
      </c>
      <c r="Q61" s="40">
        <f>IF(ISERROR(P61/O61),0,(P61/O61))</f>
        <v>0</v>
      </c>
      <c r="R61" s="183">
        <v>1</v>
      </c>
      <c r="S61" s="38" t="str">
        <f>AR61</f>
        <v>1</v>
      </c>
      <c r="T61" s="39">
        <f t="shared" si="0"/>
        <v>1</v>
      </c>
      <c r="U61" s="155">
        <f t="shared" si="40"/>
        <v>1</v>
      </c>
      <c r="V61" s="220">
        <f t="shared" si="40"/>
        <v>0</v>
      </c>
      <c r="W61" s="43">
        <f>IF((IF(ISERROR(V61/U61),0,(V61/U61)))&gt;1,1,(IF(ISERROR(V61/U61),0,(V61/U61))))</f>
        <v>0</v>
      </c>
      <c r="X61" s="43">
        <f>F61*W61</f>
        <v>0</v>
      </c>
      <c r="Y61" s="46" t="s">
        <v>441</v>
      </c>
      <c r="Z61" s="46" t="s">
        <v>442</v>
      </c>
      <c r="AA61" s="46" t="s">
        <v>443</v>
      </c>
      <c r="AB61" s="76" t="s">
        <v>53</v>
      </c>
      <c r="AC61" s="77"/>
      <c r="AD61" s="77"/>
      <c r="AE61" s="157">
        <f t="shared" si="38"/>
        <v>0</v>
      </c>
      <c r="AF61" s="48"/>
      <c r="AG61" s="49"/>
      <c r="AH61" s="49"/>
      <c r="AI61" s="158">
        <f t="shared" si="3"/>
        <v>0</v>
      </c>
      <c r="AJ61" s="50"/>
      <c r="AK61" s="70"/>
      <c r="AL61" s="70"/>
      <c r="AM61" s="157">
        <f t="shared" si="4"/>
        <v>0</v>
      </c>
      <c r="AN61" s="48"/>
      <c r="AO61" s="49"/>
      <c r="AP61" s="49"/>
      <c r="AQ61" s="158">
        <f t="shared" si="5"/>
        <v>1</v>
      </c>
      <c r="AR61" s="241" t="s">
        <v>444</v>
      </c>
      <c r="AS61" s="53" t="s">
        <v>445</v>
      </c>
      <c r="AT61" s="53" t="s">
        <v>446</v>
      </c>
    </row>
    <row r="62" spans="1:46" ht="30.75" customHeight="1">
      <c r="F62" s="242">
        <f>SUM(F12:F61)</f>
        <v>1.0000000000000007</v>
      </c>
    </row>
  </sheetData>
  <sheetProtection password="EEC9" sheet="1" objects="1" scenarios="1" selectLockedCells="1" selectUnlockedCells="1"/>
  <mergeCells count="81">
    <mergeCell ref="A59:A61"/>
    <mergeCell ref="B59:B61"/>
    <mergeCell ref="C59:C61"/>
    <mergeCell ref="A54:B54"/>
    <mergeCell ref="D54:AT54"/>
    <mergeCell ref="A55:A57"/>
    <mergeCell ref="B55:B57"/>
    <mergeCell ref="C55:C57"/>
    <mergeCell ref="A58:B58"/>
    <mergeCell ref="D58:AT58"/>
    <mergeCell ref="A27:A42"/>
    <mergeCell ref="B27:B42"/>
    <mergeCell ref="C27:C42"/>
    <mergeCell ref="D43:AT43"/>
    <mergeCell ref="A44:A53"/>
    <mergeCell ref="B44:B53"/>
    <mergeCell ref="C44:C53"/>
    <mergeCell ref="A15:B15"/>
    <mergeCell ref="D15:AT15"/>
    <mergeCell ref="A16:A25"/>
    <mergeCell ref="B16:B25"/>
    <mergeCell ref="C16:C25"/>
    <mergeCell ref="A26:B26"/>
    <mergeCell ref="E26:AT26"/>
    <mergeCell ref="AE10:AH10"/>
    <mergeCell ref="AI10:AL10"/>
    <mergeCell ref="AM10:AP10"/>
    <mergeCell ref="AQ10:AT10"/>
    <mergeCell ref="A12:A14"/>
    <mergeCell ref="B12:B14"/>
    <mergeCell ref="C12:C14"/>
    <mergeCell ref="U10:U11"/>
    <mergeCell ref="V10:V11"/>
    <mergeCell ref="W10:W11"/>
    <mergeCell ref="X10:X11"/>
    <mergeCell ref="Z10:Z11"/>
    <mergeCell ref="AA10:AA11"/>
    <mergeCell ref="O10:O11"/>
    <mergeCell ref="P10:P11"/>
    <mergeCell ref="Q10:Q11"/>
    <mergeCell ref="R10:R11"/>
    <mergeCell ref="S10:S11"/>
    <mergeCell ref="T10:T11"/>
    <mergeCell ref="Z9:AA9"/>
    <mergeCell ref="AB9:AB11"/>
    <mergeCell ref="AC9:AC11"/>
    <mergeCell ref="AD9:AD11"/>
    <mergeCell ref="I10:I11"/>
    <mergeCell ref="J10:J11"/>
    <mergeCell ref="K10:K11"/>
    <mergeCell ref="L10:L11"/>
    <mergeCell ref="M10:M11"/>
    <mergeCell ref="N10:N11"/>
    <mergeCell ref="G8:G11"/>
    <mergeCell ref="H8:H11"/>
    <mergeCell ref="I8:X8"/>
    <mergeCell ref="Y8:AD8"/>
    <mergeCell ref="I9:K9"/>
    <mergeCell ref="L9:N9"/>
    <mergeCell ref="O9:Q9"/>
    <mergeCell ref="R9:T9"/>
    <mergeCell ref="U9:W9"/>
    <mergeCell ref="Y9:Y11"/>
    <mergeCell ref="A8:A11"/>
    <mergeCell ref="B8:B11"/>
    <mergeCell ref="C8:C10"/>
    <mergeCell ref="D8:D11"/>
    <mergeCell ref="E8:E11"/>
    <mergeCell ref="F8:F11"/>
    <mergeCell ref="A5:E5"/>
    <mergeCell ref="F5:AB5"/>
    <mergeCell ref="A6:E6"/>
    <mergeCell ref="F6:AB6"/>
    <mergeCell ref="A7:E7"/>
    <mergeCell ref="F7:AB7"/>
    <mergeCell ref="A1:E3"/>
    <mergeCell ref="F1:AB1"/>
    <mergeCell ref="F2:AB2"/>
    <mergeCell ref="F3:AB3"/>
    <mergeCell ref="A4:E4"/>
    <mergeCell ref="F4:AB4"/>
  </mergeCells>
  <conditionalFormatting sqref="K13:K14 K17:K25 K28:K42 K45:K53 K56:K57 K60:K61 N13:N14">
    <cfRule type="cellIs" dxfId="350" priority="349" stopIfTrue="1" operator="between">
      <formula>0.9</formula>
      <formula>1.05</formula>
    </cfRule>
    <cfRule type="cellIs" dxfId="349" priority="350" stopIfTrue="1" operator="between">
      <formula>0.7</formula>
      <formula>0.8999</formula>
    </cfRule>
    <cfRule type="cellIs" dxfId="348" priority="351" stopIfTrue="1" operator="between">
      <formula>0</formula>
      <formula>0.699</formula>
    </cfRule>
  </conditionalFormatting>
  <conditionalFormatting sqref="K12">
    <cfRule type="cellIs" dxfId="347" priority="346" stopIfTrue="1" operator="between">
      <formula>0.9</formula>
      <formula>1.05</formula>
    </cfRule>
    <cfRule type="cellIs" dxfId="346" priority="347" stopIfTrue="1" operator="between">
      <formula>0.7</formula>
      <formula>0.8999</formula>
    </cfRule>
    <cfRule type="cellIs" dxfId="345" priority="348" stopIfTrue="1" operator="between">
      <formula>0</formula>
      <formula>0.699</formula>
    </cfRule>
  </conditionalFormatting>
  <conditionalFormatting sqref="K13">
    <cfRule type="cellIs" dxfId="344" priority="343" stopIfTrue="1" operator="between">
      <formula>0.9</formula>
      <formula>1.05</formula>
    </cfRule>
    <cfRule type="cellIs" dxfId="343" priority="344" stopIfTrue="1" operator="between">
      <formula>0.7</formula>
      <formula>0.8999</formula>
    </cfRule>
    <cfRule type="cellIs" dxfId="342" priority="345" stopIfTrue="1" operator="between">
      <formula>0</formula>
      <formula>0.699</formula>
    </cfRule>
  </conditionalFormatting>
  <conditionalFormatting sqref="K16:K25 N13:N14">
    <cfRule type="cellIs" dxfId="341" priority="340" stopIfTrue="1" operator="between">
      <formula>0.9</formula>
      <formula>1.05</formula>
    </cfRule>
    <cfRule type="cellIs" dxfId="340" priority="341" stopIfTrue="1" operator="between">
      <formula>0.7</formula>
      <formula>0.8999</formula>
    </cfRule>
    <cfRule type="cellIs" dxfId="339" priority="342" stopIfTrue="1" operator="between">
      <formula>0</formula>
      <formula>0.699</formula>
    </cfRule>
  </conditionalFormatting>
  <conditionalFormatting sqref="K27:K42 K45:K53 K56:K57 K60:K61">
    <cfRule type="cellIs" dxfId="338" priority="337" stopIfTrue="1" operator="between">
      <formula>0.9</formula>
      <formula>1.05</formula>
    </cfRule>
    <cfRule type="cellIs" dxfId="337" priority="338" stopIfTrue="1" operator="between">
      <formula>0.7</formula>
      <formula>0.8999</formula>
    </cfRule>
    <cfRule type="cellIs" dxfId="336" priority="339" stopIfTrue="1" operator="between">
      <formula>0</formula>
      <formula>0.699</formula>
    </cfRule>
  </conditionalFormatting>
  <conditionalFormatting sqref="N28:N42">
    <cfRule type="cellIs" dxfId="335" priority="334" stopIfTrue="1" operator="between">
      <formula>0.9</formula>
      <formula>1.05</formula>
    </cfRule>
    <cfRule type="cellIs" dxfId="334" priority="335" stopIfTrue="1" operator="between">
      <formula>0.7</formula>
      <formula>0.8999</formula>
    </cfRule>
    <cfRule type="cellIs" dxfId="333" priority="336" stopIfTrue="1" operator="between">
      <formula>0</formula>
      <formula>0.699</formula>
    </cfRule>
  </conditionalFormatting>
  <conditionalFormatting sqref="N27:N42">
    <cfRule type="cellIs" dxfId="332" priority="331" stopIfTrue="1" operator="between">
      <formula>0.9</formula>
      <formula>1.05</formula>
    </cfRule>
    <cfRule type="cellIs" dxfId="331" priority="332" stopIfTrue="1" operator="between">
      <formula>0.7</formula>
      <formula>0.8999</formula>
    </cfRule>
    <cfRule type="cellIs" dxfId="330" priority="333" stopIfTrue="1" operator="between">
      <formula>0</formula>
      <formula>0.699</formula>
    </cfRule>
  </conditionalFormatting>
  <conditionalFormatting sqref="N17:N25 N13:N14 Q18:Q25">
    <cfRule type="cellIs" dxfId="329" priority="328" stopIfTrue="1" operator="between">
      <formula>0.9</formula>
      <formula>1.05</formula>
    </cfRule>
    <cfRule type="cellIs" dxfId="328" priority="329" stopIfTrue="1" operator="between">
      <formula>0.7</formula>
      <formula>0.8999</formula>
    </cfRule>
    <cfRule type="cellIs" dxfId="327" priority="330" stopIfTrue="1" operator="between">
      <formula>0</formula>
      <formula>0.699</formula>
    </cfRule>
  </conditionalFormatting>
  <conditionalFormatting sqref="N16:N25 N13:N14 Q18:Q25">
    <cfRule type="cellIs" dxfId="326" priority="325" stopIfTrue="1" operator="between">
      <formula>0.9</formula>
      <formula>1.05</formula>
    </cfRule>
    <cfRule type="cellIs" dxfId="325" priority="326" stopIfTrue="1" operator="between">
      <formula>0.7</formula>
      <formula>0.8999</formula>
    </cfRule>
    <cfRule type="cellIs" dxfId="324" priority="327" stopIfTrue="1" operator="between">
      <formula>0</formula>
      <formula>0.699</formula>
    </cfRule>
  </conditionalFormatting>
  <conditionalFormatting sqref="K44:K53 K56:K57 K60:K61">
    <cfRule type="cellIs" dxfId="323" priority="322" stopIfTrue="1" operator="between">
      <formula>0.9</formula>
      <formula>1.05</formula>
    </cfRule>
    <cfRule type="cellIs" dxfId="322" priority="323" stopIfTrue="1" operator="between">
      <formula>0.7</formula>
      <formula>0.8999</formula>
    </cfRule>
    <cfRule type="cellIs" dxfId="321" priority="324" stopIfTrue="1" operator="between">
      <formula>0</formula>
      <formula>0.699</formula>
    </cfRule>
  </conditionalFormatting>
  <conditionalFormatting sqref="K44:K53 K56:K57 K60:K61">
    <cfRule type="cellIs" dxfId="320" priority="319" stopIfTrue="1" operator="between">
      <formula>0.9</formula>
      <formula>1.05</formula>
    </cfRule>
    <cfRule type="cellIs" dxfId="319" priority="320" stopIfTrue="1" operator="between">
      <formula>0.7</formula>
      <formula>0.8999</formula>
    </cfRule>
    <cfRule type="cellIs" dxfId="318" priority="321" stopIfTrue="1" operator="between">
      <formula>0</formula>
      <formula>0.699</formula>
    </cfRule>
  </conditionalFormatting>
  <conditionalFormatting sqref="N45:N53">
    <cfRule type="cellIs" dxfId="317" priority="316" stopIfTrue="1" operator="between">
      <formula>0.9</formula>
      <formula>1.05</formula>
    </cfRule>
    <cfRule type="cellIs" dxfId="316" priority="317" stopIfTrue="1" operator="between">
      <formula>0.7</formula>
      <formula>0.8999</formula>
    </cfRule>
    <cfRule type="cellIs" dxfId="315" priority="318" stopIfTrue="1" operator="between">
      <formula>0</formula>
      <formula>0.699</formula>
    </cfRule>
  </conditionalFormatting>
  <conditionalFormatting sqref="N45:N53">
    <cfRule type="cellIs" dxfId="314" priority="313" stopIfTrue="1" operator="between">
      <formula>0.9</formula>
      <formula>1.05</formula>
    </cfRule>
    <cfRule type="cellIs" dxfId="313" priority="314" stopIfTrue="1" operator="between">
      <formula>0.7</formula>
      <formula>0.8999</formula>
    </cfRule>
    <cfRule type="cellIs" dxfId="312" priority="315" stopIfTrue="1" operator="between">
      <formula>0</formula>
      <formula>0.699</formula>
    </cfRule>
  </conditionalFormatting>
  <conditionalFormatting sqref="N44:N53">
    <cfRule type="cellIs" dxfId="311" priority="310" stopIfTrue="1" operator="between">
      <formula>0.9</formula>
      <formula>1.05</formula>
    </cfRule>
    <cfRule type="cellIs" dxfId="310" priority="311" stopIfTrue="1" operator="between">
      <formula>0.7</formula>
      <formula>0.8999</formula>
    </cfRule>
    <cfRule type="cellIs" dxfId="309" priority="312" stopIfTrue="1" operator="between">
      <formula>0</formula>
      <formula>0.699</formula>
    </cfRule>
  </conditionalFormatting>
  <conditionalFormatting sqref="N44:N53">
    <cfRule type="cellIs" dxfId="308" priority="307" stopIfTrue="1" operator="between">
      <formula>0.9</formula>
      <formula>1.05</formula>
    </cfRule>
    <cfRule type="cellIs" dxfId="307" priority="308" stopIfTrue="1" operator="between">
      <formula>0.7</formula>
      <formula>0.8999</formula>
    </cfRule>
    <cfRule type="cellIs" dxfId="306" priority="309" stopIfTrue="1" operator="between">
      <formula>0</formula>
      <formula>0.699</formula>
    </cfRule>
  </conditionalFormatting>
  <conditionalFormatting sqref="K55:K57">
    <cfRule type="cellIs" dxfId="305" priority="304" stopIfTrue="1" operator="between">
      <formula>0.9</formula>
      <formula>1.05</formula>
    </cfRule>
    <cfRule type="cellIs" dxfId="304" priority="305" stopIfTrue="1" operator="between">
      <formula>0.7</formula>
      <formula>0.8999</formula>
    </cfRule>
    <cfRule type="cellIs" dxfId="303" priority="306" stopIfTrue="1" operator="between">
      <formula>0</formula>
      <formula>0.699</formula>
    </cfRule>
  </conditionalFormatting>
  <conditionalFormatting sqref="K55:K57">
    <cfRule type="cellIs" dxfId="302" priority="301" stopIfTrue="1" operator="between">
      <formula>0.9</formula>
      <formula>1.05</formula>
    </cfRule>
    <cfRule type="cellIs" dxfId="301" priority="302" stopIfTrue="1" operator="between">
      <formula>0.7</formula>
      <formula>0.8999</formula>
    </cfRule>
    <cfRule type="cellIs" dxfId="300" priority="303" stopIfTrue="1" operator="between">
      <formula>0</formula>
      <formula>0.699</formula>
    </cfRule>
  </conditionalFormatting>
  <conditionalFormatting sqref="K55:K57">
    <cfRule type="cellIs" dxfId="299" priority="298" stopIfTrue="1" operator="between">
      <formula>0.9</formula>
      <formula>1.05</formula>
    </cfRule>
    <cfRule type="cellIs" dxfId="298" priority="299" stopIfTrue="1" operator="between">
      <formula>0.7</formula>
      <formula>0.8999</formula>
    </cfRule>
    <cfRule type="cellIs" dxfId="297" priority="300" stopIfTrue="1" operator="between">
      <formula>0</formula>
      <formula>0.699</formula>
    </cfRule>
  </conditionalFormatting>
  <conditionalFormatting sqref="K55:K57">
    <cfRule type="cellIs" dxfId="296" priority="295" stopIfTrue="1" operator="between">
      <formula>0.9</formula>
      <formula>1.05</formula>
    </cfRule>
    <cfRule type="cellIs" dxfId="295" priority="296" stopIfTrue="1" operator="between">
      <formula>0.7</formula>
      <formula>0.8999</formula>
    </cfRule>
    <cfRule type="cellIs" dxfId="294" priority="297" stopIfTrue="1" operator="between">
      <formula>0</formula>
      <formula>0.699</formula>
    </cfRule>
  </conditionalFormatting>
  <conditionalFormatting sqref="K59:K61">
    <cfRule type="cellIs" dxfId="293" priority="292" stopIfTrue="1" operator="between">
      <formula>0.9</formula>
      <formula>1.05</formula>
    </cfRule>
    <cfRule type="cellIs" dxfId="292" priority="293" stopIfTrue="1" operator="between">
      <formula>0.7</formula>
      <formula>0.8999</formula>
    </cfRule>
    <cfRule type="cellIs" dxfId="291" priority="294" stopIfTrue="1" operator="between">
      <formula>0</formula>
      <formula>0.699</formula>
    </cfRule>
  </conditionalFormatting>
  <conditionalFormatting sqref="K59:K61">
    <cfRule type="cellIs" dxfId="290" priority="289" stopIfTrue="1" operator="between">
      <formula>0.9</formula>
      <formula>1.05</formula>
    </cfRule>
    <cfRule type="cellIs" dxfId="289" priority="290" stopIfTrue="1" operator="between">
      <formula>0.7</formula>
      <formula>0.8999</formula>
    </cfRule>
    <cfRule type="cellIs" dxfId="288" priority="291" stopIfTrue="1" operator="between">
      <formula>0</formula>
      <formula>0.699</formula>
    </cfRule>
  </conditionalFormatting>
  <conditionalFormatting sqref="K59:K61">
    <cfRule type="cellIs" dxfId="287" priority="286" stopIfTrue="1" operator="between">
      <formula>0.9</formula>
      <formula>1.05</formula>
    </cfRule>
    <cfRule type="cellIs" dxfId="286" priority="287" stopIfTrue="1" operator="between">
      <formula>0.7</formula>
      <formula>0.8999</formula>
    </cfRule>
    <cfRule type="cellIs" dxfId="285" priority="288" stopIfTrue="1" operator="between">
      <formula>0</formula>
      <formula>0.699</formula>
    </cfRule>
  </conditionalFormatting>
  <conditionalFormatting sqref="K59:K61">
    <cfRule type="cellIs" dxfId="284" priority="283" stopIfTrue="1" operator="between">
      <formula>0.9</formula>
      <formula>1.05</formula>
    </cfRule>
    <cfRule type="cellIs" dxfId="283" priority="284" stopIfTrue="1" operator="between">
      <formula>0.7</formula>
      <formula>0.8999</formula>
    </cfRule>
    <cfRule type="cellIs" dxfId="282" priority="285" stopIfTrue="1" operator="between">
      <formula>0</formula>
      <formula>0.699</formula>
    </cfRule>
  </conditionalFormatting>
  <conditionalFormatting sqref="N56:N57">
    <cfRule type="cellIs" dxfId="281" priority="280" stopIfTrue="1" operator="between">
      <formula>0.9</formula>
      <formula>1.05</formula>
    </cfRule>
    <cfRule type="cellIs" dxfId="280" priority="281" stopIfTrue="1" operator="between">
      <formula>0.7</formula>
      <formula>0.8999</formula>
    </cfRule>
    <cfRule type="cellIs" dxfId="279" priority="282" stopIfTrue="1" operator="between">
      <formula>0</formula>
      <formula>0.699</formula>
    </cfRule>
  </conditionalFormatting>
  <conditionalFormatting sqref="N56:N57">
    <cfRule type="cellIs" dxfId="278" priority="277" stopIfTrue="1" operator="between">
      <formula>0.9</formula>
      <formula>1.05</formula>
    </cfRule>
    <cfRule type="cellIs" dxfId="277" priority="278" stopIfTrue="1" operator="between">
      <formula>0.7</formula>
      <formula>0.8999</formula>
    </cfRule>
    <cfRule type="cellIs" dxfId="276" priority="279" stopIfTrue="1" operator="between">
      <formula>0</formula>
      <formula>0.699</formula>
    </cfRule>
  </conditionalFormatting>
  <conditionalFormatting sqref="N56:N57">
    <cfRule type="cellIs" dxfId="275" priority="274" stopIfTrue="1" operator="between">
      <formula>0.9</formula>
      <formula>1.05</formula>
    </cfRule>
    <cfRule type="cellIs" dxfId="274" priority="275" stopIfTrue="1" operator="between">
      <formula>0.7</formula>
      <formula>0.8999</formula>
    </cfRule>
    <cfRule type="cellIs" dxfId="273" priority="276" stopIfTrue="1" operator="between">
      <formula>0</formula>
      <formula>0.699</formula>
    </cfRule>
  </conditionalFormatting>
  <conditionalFormatting sqref="N56:N57">
    <cfRule type="cellIs" dxfId="272" priority="271" stopIfTrue="1" operator="between">
      <formula>0.9</formula>
      <formula>1.05</formula>
    </cfRule>
    <cfRule type="cellIs" dxfId="271" priority="272" stopIfTrue="1" operator="between">
      <formula>0.7</formula>
      <formula>0.8999</formula>
    </cfRule>
    <cfRule type="cellIs" dxfId="270" priority="273" stopIfTrue="1" operator="between">
      <formula>0</formula>
      <formula>0.699</formula>
    </cfRule>
  </conditionalFormatting>
  <conditionalFormatting sqref="N55:N57">
    <cfRule type="cellIs" dxfId="269" priority="268" stopIfTrue="1" operator="between">
      <formula>0.9</formula>
      <formula>1.05</formula>
    </cfRule>
    <cfRule type="cellIs" dxfId="268" priority="269" stopIfTrue="1" operator="between">
      <formula>0.7</formula>
      <formula>0.8999</formula>
    </cfRule>
    <cfRule type="cellIs" dxfId="267" priority="270" stopIfTrue="1" operator="between">
      <formula>0</formula>
      <formula>0.699</formula>
    </cfRule>
  </conditionalFormatting>
  <conditionalFormatting sqref="N55:N57">
    <cfRule type="cellIs" dxfId="266" priority="265" stopIfTrue="1" operator="between">
      <formula>0.9</formula>
      <formula>1.05</formula>
    </cfRule>
    <cfRule type="cellIs" dxfId="265" priority="266" stopIfTrue="1" operator="between">
      <formula>0.7</formula>
      <formula>0.8999</formula>
    </cfRule>
    <cfRule type="cellIs" dxfId="264" priority="267" stopIfTrue="1" operator="between">
      <formula>0</formula>
      <formula>0.699</formula>
    </cfRule>
  </conditionalFormatting>
  <conditionalFormatting sqref="N55:N57">
    <cfRule type="cellIs" dxfId="263" priority="262" stopIfTrue="1" operator="between">
      <formula>0.9</formula>
      <formula>1.05</formula>
    </cfRule>
    <cfRule type="cellIs" dxfId="262" priority="263" stopIfTrue="1" operator="between">
      <formula>0.7</formula>
      <formula>0.8999</formula>
    </cfRule>
    <cfRule type="cellIs" dxfId="261" priority="264" stopIfTrue="1" operator="between">
      <formula>0</formula>
      <formula>0.699</formula>
    </cfRule>
  </conditionalFormatting>
  <conditionalFormatting sqref="N55:N57">
    <cfRule type="cellIs" dxfId="260" priority="259" stopIfTrue="1" operator="between">
      <formula>0.9</formula>
      <formula>1.05</formula>
    </cfRule>
    <cfRule type="cellIs" dxfId="259" priority="260" stopIfTrue="1" operator="between">
      <formula>0.7</formula>
      <formula>0.8999</formula>
    </cfRule>
    <cfRule type="cellIs" dxfId="258" priority="261" stopIfTrue="1" operator="between">
      <formula>0</formula>
      <formula>0.699</formula>
    </cfRule>
  </conditionalFormatting>
  <conditionalFormatting sqref="N60:N61">
    <cfRule type="cellIs" dxfId="257" priority="256" stopIfTrue="1" operator="between">
      <formula>0.9</formula>
      <formula>1.05</formula>
    </cfRule>
    <cfRule type="cellIs" dxfId="256" priority="257" stopIfTrue="1" operator="between">
      <formula>0.7</formula>
      <formula>0.8999</formula>
    </cfRule>
    <cfRule type="cellIs" dxfId="255" priority="258" stopIfTrue="1" operator="between">
      <formula>0</formula>
      <formula>0.699</formula>
    </cfRule>
  </conditionalFormatting>
  <conditionalFormatting sqref="N60:N61">
    <cfRule type="cellIs" dxfId="254" priority="253" stopIfTrue="1" operator="between">
      <formula>0.9</formula>
      <formula>1.05</formula>
    </cfRule>
    <cfRule type="cellIs" dxfId="253" priority="254" stopIfTrue="1" operator="between">
      <formula>0.7</formula>
      <formula>0.8999</formula>
    </cfRule>
    <cfRule type="cellIs" dxfId="252" priority="255" stopIfTrue="1" operator="between">
      <formula>0</formula>
      <formula>0.699</formula>
    </cfRule>
  </conditionalFormatting>
  <conditionalFormatting sqref="N60:N61">
    <cfRule type="cellIs" dxfId="251" priority="250" stopIfTrue="1" operator="between">
      <formula>0.9</formula>
      <formula>1.05</formula>
    </cfRule>
    <cfRule type="cellIs" dxfId="250" priority="251" stopIfTrue="1" operator="between">
      <formula>0.7</formula>
      <formula>0.8999</formula>
    </cfRule>
    <cfRule type="cellIs" dxfId="249" priority="252" stopIfTrue="1" operator="between">
      <formula>0</formula>
      <formula>0.699</formula>
    </cfRule>
  </conditionalFormatting>
  <conditionalFormatting sqref="N60:N61">
    <cfRule type="cellIs" dxfId="248" priority="247" stopIfTrue="1" operator="between">
      <formula>0.9</formula>
      <formula>1.05</formula>
    </cfRule>
    <cfRule type="cellIs" dxfId="247" priority="248" stopIfTrue="1" operator="between">
      <formula>0.7</formula>
      <formula>0.8999</formula>
    </cfRule>
    <cfRule type="cellIs" dxfId="246" priority="249" stopIfTrue="1" operator="between">
      <formula>0</formula>
      <formula>0.699</formula>
    </cfRule>
  </conditionalFormatting>
  <conditionalFormatting sqref="N59:N61">
    <cfRule type="cellIs" dxfId="245" priority="244" stopIfTrue="1" operator="between">
      <formula>0.9</formula>
      <formula>1.05</formula>
    </cfRule>
    <cfRule type="cellIs" dxfId="244" priority="245" stopIfTrue="1" operator="between">
      <formula>0.7</formula>
      <formula>0.8999</formula>
    </cfRule>
    <cfRule type="cellIs" dxfId="243" priority="246" stopIfTrue="1" operator="between">
      <formula>0</formula>
      <formula>0.699</formula>
    </cfRule>
  </conditionalFormatting>
  <conditionalFormatting sqref="N59:N61">
    <cfRule type="cellIs" dxfId="242" priority="241" stopIfTrue="1" operator="between">
      <formula>0.9</formula>
      <formula>1.05</formula>
    </cfRule>
    <cfRule type="cellIs" dxfId="241" priority="242" stopIfTrue="1" operator="between">
      <formula>0.7</formula>
      <formula>0.8999</formula>
    </cfRule>
    <cfRule type="cellIs" dxfId="240" priority="243" stopIfTrue="1" operator="between">
      <formula>0</formula>
      <formula>0.699</formula>
    </cfRule>
  </conditionalFormatting>
  <conditionalFormatting sqref="N59:N61">
    <cfRule type="cellIs" dxfId="239" priority="238" stopIfTrue="1" operator="between">
      <formula>0.9</formula>
      <formula>1.05</formula>
    </cfRule>
    <cfRule type="cellIs" dxfId="238" priority="239" stopIfTrue="1" operator="between">
      <formula>0.7</formula>
      <formula>0.8999</formula>
    </cfRule>
    <cfRule type="cellIs" dxfId="237" priority="240" stopIfTrue="1" operator="between">
      <formula>0</formula>
      <formula>0.699</formula>
    </cfRule>
  </conditionalFormatting>
  <conditionalFormatting sqref="N59:N61">
    <cfRule type="cellIs" dxfId="236" priority="235" stopIfTrue="1" operator="between">
      <formula>0.9</formula>
      <formula>1.05</formula>
    </cfRule>
    <cfRule type="cellIs" dxfId="235" priority="236" stopIfTrue="1" operator="between">
      <formula>0.7</formula>
      <formula>0.8999</formula>
    </cfRule>
    <cfRule type="cellIs" dxfId="234" priority="237" stopIfTrue="1" operator="between">
      <formula>0</formula>
      <formula>0.699</formula>
    </cfRule>
  </conditionalFormatting>
  <conditionalFormatting sqref="N12:N14">
    <cfRule type="cellIs" dxfId="233" priority="232" stopIfTrue="1" operator="between">
      <formula>0.9</formula>
      <formula>1.05</formula>
    </cfRule>
    <cfRule type="cellIs" dxfId="232" priority="233" stopIfTrue="1" operator="between">
      <formula>0.7</formula>
      <formula>0.8999</formula>
    </cfRule>
    <cfRule type="cellIs" dxfId="231" priority="234" stopIfTrue="1" operator="between">
      <formula>0</formula>
      <formula>0.699</formula>
    </cfRule>
  </conditionalFormatting>
  <conditionalFormatting sqref="N12:N14">
    <cfRule type="cellIs" dxfId="230" priority="229" stopIfTrue="1" operator="between">
      <formula>0.9</formula>
      <formula>1.05</formula>
    </cfRule>
    <cfRule type="cellIs" dxfId="229" priority="230" stopIfTrue="1" operator="between">
      <formula>0.7</formula>
      <formula>0.8999</formula>
    </cfRule>
    <cfRule type="cellIs" dxfId="228" priority="231" stopIfTrue="1" operator="between">
      <formula>0</formula>
      <formula>0.699</formula>
    </cfRule>
  </conditionalFormatting>
  <conditionalFormatting sqref="W12:W14 W16:W25 W50:W53 W55:W57 W59:W61 W42 W44:W46 W27:W40">
    <cfRule type="cellIs" dxfId="227" priority="226" stopIfTrue="1" operator="between">
      <formula>0.9</formula>
      <formula>1</formula>
    </cfRule>
    <cfRule type="cellIs" dxfId="226" priority="227" stopIfTrue="1" operator="between">
      <formula>0.7</formula>
      <formula>0.899</formula>
    </cfRule>
    <cfRule type="cellIs" dxfId="225" priority="228" stopIfTrue="1" operator="between">
      <formula>0</formula>
      <formula>0.699</formula>
    </cfRule>
  </conditionalFormatting>
  <conditionalFormatting sqref="W41">
    <cfRule type="cellIs" dxfId="224" priority="223" stopIfTrue="1" operator="between">
      <formula>0.9</formula>
      <formula>1</formula>
    </cfRule>
    <cfRule type="cellIs" dxfId="223" priority="224" stopIfTrue="1" operator="between">
      <formula>0.7</formula>
      <formula>0.8999</formula>
    </cfRule>
    <cfRule type="cellIs" dxfId="222" priority="225" stopIfTrue="1" operator="between">
      <formula>0</formula>
      <formula>0.6999</formula>
    </cfRule>
  </conditionalFormatting>
  <conditionalFormatting sqref="Q17:Q25">
    <cfRule type="cellIs" dxfId="221" priority="220" stopIfTrue="1" operator="between">
      <formula>0.9</formula>
      <formula>1.05</formula>
    </cfRule>
    <cfRule type="cellIs" dxfId="220" priority="221" stopIfTrue="1" operator="between">
      <formula>0.7</formula>
      <formula>0.8999</formula>
    </cfRule>
    <cfRule type="cellIs" dxfId="219" priority="222" stopIfTrue="1" operator="between">
      <formula>0</formula>
      <formula>0.699</formula>
    </cfRule>
  </conditionalFormatting>
  <conditionalFormatting sqref="Q17:Q25">
    <cfRule type="cellIs" dxfId="218" priority="217" stopIfTrue="1" operator="between">
      <formula>0.9</formula>
      <formula>1.05</formula>
    </cfRule>
    <cfRule type="cellIs" dxfId="217" priority="218" stopIfTrue="1" operator="between">
      <formula>0.7</formula>
      <formula>0.8999</formula>
    </cfRule>
    <cfRule type="cellIs" dxfId="216" priority="219" stopIfTrue="1" operator="between">
      <formula>0</formula>
      <formula>0.699</formula>
    </cfRule>
  </conditionalFormatting>
  <conditionalFormatting sqref="Q27">
    <cfRule type="cellIs" dxfId="215" priority="214" stopIfTrue="1" operator="between">
      <formula>0.9</formula>
      <formula>1.05</formula>
    </cfRule>
    <cfRule type="cellIs" dxfId="214" priority="215" stopIfTrue="1" operator="between">
      <formula>0.7</formula>
      <formula>0.8999</formula>
    </cfRule>
    <cfRule type="cellIs" dxfId="213" priority="216" stopIfTrue="1" operator="between">
      <formula>0</formula>
      <formula>0.699</formula>
    </cfRule>
  </conditionalFormatting>
  <conditionalFormatting sqref="Q27">
    <cfRule type="cellIs" dxfId="212" priority="211" stopIfTrue="1" operator="between">
      <formula>0.9</formula>
      <formula>1.05</formula>
    </cfRule>
    <cfRule type="cellIs" dxfId="211" priority="212" stopIfTrue="1" operator="between">
      <formula>0.7</formula>
      <formula>0.8999</formula>
    </cfRule>
    <cfRule type="cellIs" dxfId="210" priority="213" stopIfTrue="1" operator="between">
      <formula>0</formula>
      <formula>0.699</formula>
    </cfRule>
  </conditionalFormatting>
  <conditionalFormatting sqref="Q28">
    <cfRule type="cellIs" dxfId="209" priority="208" stopIfTrue="1" operator="between">
      <formula>0.9</formula>
      <formula>1.05</formula>
    </cfRule>
    <cfRule type="cellIs" dxfId="208" priority="209" stopIfTrue="1" operator="between">
      <formula>0.7</formula>
      <formula>0.8999</formula>
    </cfRule>
    <cfRule type="cellIs" dxfId="207" priority="210" stopIfTrue="1" operator="between">
      <formula>0</formula>
      <formula>0.699</formula>
    </cfRule>
  </conditionalFormatting>
  <conditionalFormatting sqref="Q28">
    <cfRule type="cellIs" dxfId="206" priority="205" stopIfTrue="1" operator="between">
      <formula>0.9</formula>
      <formula>1.05</formula>
    </cfRule>
    <cfRule type="cellIs" dxfId="205" priority="206" stopIfTrue="1" operator="between">
      <formula>0.7</formula>
      <formula>0.8999</formula>
    </cfRule>
    <cfRule type="cellIs" dxfId="204" priority="207" stopIfTrue="1" operator="between">
      <formula>0</formula>
      <formula>0.699</formula>
    </cfRule>
  </conditionalFormatting>
  <conditionalFormatting sqref="Q29">
    <cfRule type="cellIs" dxfId="203" priority="202" stopIfTrue="1" operator="between">
      <formula>0.9</formula>
      <formula>1.05</formula>
    </cfRule>
    <cfRule type="cellIs" dxfId="202" priority="203" stopIfTrue="1" operator="between">
      <formula>0.7</formula>
      <formula>0.8999</formula>
    </cfRule>
    <cfRule type="cellIs" dxfId="201" priority="204" stopIfTrue="1" operator="between">
      <formula>0</formula>
      <formula>0.699</formula>
    </cfRule>
  </conditionalFormatting>
  <conditionalFormatting sqref="Q29">
    <cfRule type="cellIs" dxfId="200" priority="199" stopIfTrue="1" operator="between">
      <formula>0.9</formula>
      <formula>1.05</formula>
    </cfRule>
    <cfRule type="cellIs" dxfId="199" priority="200" stopIfTrue="1" operator="between">
      <formula>0.7</formula>
      <formula>0.8999</formula>
    </cfRule>
    <cfRule type="cellIs" dxfId="198" priority="201" stopIfTrue="1" operator="between">
      <formula>0</formula>
      <formula>0.699</formula>
    </cfRule>
  </conditionalFormatting>
  <conditionalFormatting sqref="Q30">
    <cfRule type="cellIs" dxfId="197" priority="196" stopIfTrue="1" operator="between">
      <formula>0.9</formula>
      <formula>1.05</formula>
    </cfRule>
    <cfRule type="cellIs" dxfId="196" priority="197" stopIfTrue="1" operator="between">
      <formula>0.7</formula>
      <formula>0.8999</formula>
    </cfRule>
    <cfRule type="cellIs" dxfId="195" priority="198" stopIfTrue="1" operator="between">
      <formula>0</formula>
      <formula>0.699</formula>
    </cfRule>
  </conditionalFormatting>
  <conditionalFormatting sqref="Q30">
    <cfRule type="cellIs" dxfId="194" priority="193" stopIfTrue="1" operator="between">
      <formula>0.9</formula>
      <formula>1.05</formula>
    </cfRule>
    <cfRule type="cellIs" dxfId="193" priority="194" stopIfTrue="1" operator="between">
      <formula>0.7</formula>
      <formula>0.8999</formula>
    </cfRule>
    <cfRule type="cellIs" dxfId="192" priority="195" stopIfTrue="1" operator="between">
      <formula>0</formula>
      <formula>0.699</formula>
    </cfRule>
  </conditionalFormatting>
  <conditionalFormatting sqref="Q31">
    <cfRule type="cellIs" dxfId="191" priority="190" stopIfTrue="1" operator="between">
      <formula>0.9</formula>
      <formula>1.05</formula>
    </cfRule>
    <cfRule type="cellIs" dxfId="190" priority="191" stopIfTrue="1" operator="between">
      <formula>0.7</formula>
      <formula>0.8999</formula>
    </cfRule>
    <cfRule type="cellIs" dxfId="189" priority="192" stopIfTrue="1" operator="between">
      <formula>0</formula>
      <formula>0.699</formula>
    </cfRule>
  </conditionalFormatting>
  <conditionalFormatting sqref="Q31">
    <cfRule type="cellIs" dxfId="188" priority="187" stopIfTrue="1" operator="between">
      <formula>0.9</formula>
      <formula>1.05</formula>
    </cfRule>
    <cfRule type="cellIs" dxfId="187" priority="188" stopIfTrue="1" operator="between">
      <formula>0.7</formula>
      <formula>0.8999</formula>
    </cfRule>
    <cfRule type="cellIs" dxfId="186" priority="189" stopIfTrue="1" operator="between">
      <formula>0</formula>
      <formula>0.699</formula>
    </cfRule>
  </conditionalFormatting>
  <conditionalFormatting sqref="Q32">
    <cfRule type="cellIs" dxfId="185" priority="184" stopIfTrue="1" operator="between">
      <formula>0.9</formula>
      <formula>1.05</formula>
    </cfRule>
    <cfRule type="cellIs" dxfId="184" priority="185" stopIfTrue="1" operator="between">
      <formula>0.7</formula>
      <formula>0.8999</formula>
    </cfRule>
    <cfRule type="cellIs" dxfId="183" priority="186" stopIfTrue="1" operator="between">
      <formula>0</formula>
      <formula>0.699</formula>
    </cfRule>
  </conditionalFormatting>
  <conditionalFormatting sqref="Q32">
    <cfRule type="cellIs" dxfId="182" priority="181" stopIfTrue="1" operator="between">
      <formula>0.9</formula>
      <formula>1.05</formula>
    </cfRule>
    <cfRule type="cellIs" dxfId="181" priority="182" stopIfTrue="1" operator="between">
      <formula>0.7</formula>
      <formula>0.8999</formula>
    </cfRule>
    <cfRule type="cellIs" dxfId="180" priority="183" stopIfTrue="1" operator="between">
      <formula>0</formula>
      <formula>0.699</formula>
    </cfRule>
  </conditionalFormatting>
  <conditionalFormatting sqref="Q33">
    <cfRule type="cellIs" dxfId="179" priority="178" stopIfTrue="1" operator="between">
      <formula>0.9</formula>
      <formula>1.05</formula>
    </cfRule>
    <cfRule type="cellIs" dxfId="178" priority="179" stopIfTrue="1" operator="between">
      <formula>0.7</formula>
      <formula>0.8999</formula>
    </cfRule>
    <cfRule type="cellIs" dxfId="177" priority="180" stopIfTrue="1" operator="between">
      <formula>0</formula>
      <formula>0.699</formula>
    </cfRule>
  </conditionalFormatting>
  <conditionalFormatting sqref="Q33">
    <cfRule type="cellIs" dxfId="176" priority="175" stopIfTrue="1" operator="between">
      <formula>0.9</formula>
      <formula>1.05</formula>
    </cfRule>
    <cfRule type="cellIs" dxfId="175" priority="176" stopIfTrue="1" operator="between">
      <formula>0.7</formula>
      <formula>0.8999</formula>
    </cfRule>
    <cfRule type="cellIs" dxfId="174" priority="177" stopIfTrue="1" operator="between">
      <formula>0</formula>
      <formula>0.699</formula>
    </cfRule>
  </conditionalFormatting>
  <conditionalFormatting sqref="Q34">
    <cfRule type="cellIs" dxfId="173" priority="172" stopIfTrue="1" operator="between">
      <formula>0.9</formula>
      <formula>1.05</formula>
    </cfRule>
    <cfRule type="cellIs" dxfId="172" priority="173" stopIfTrue="1" operator="between">
      <formula>0.7</formula>
      <formula>0.8999</formula>
    </cfRule>
    <cfRule type="cellIs" dxfId="171" priority="174" stopIfTrue="1" operator="between">
      <formula>0</formula>
      <formula>0.699</formula>
    </cfRule>
  </conditionalFormatting>
  <conditionalFormatting sqref="Q34">
    <cfRule type="cellIs" dxfId="170" priority="169" stopIfTrue="1" operator="between">
      <formula>0.9</formula>
      <formula>1.05</formula>
    </cfRule>
    <cfRule type="cellIs" dxfId="169" priority="170" stopIfTrue="1" operator="between">
      <formula>0.7</formula>
      <formula>0.8999</formula>
    </cfRule>
    <cfRule type="cellIs" dxfId="168" priority="171" stopIfTrue="1" operator="between">
      <formula>0</formula>
      <formula>0.699</formula>
    </cfRule>
  </conditionalFormatting>
  <conditionalFormatting sqref="Q35">
    <cfRule type="cellIs" dxfId="167" priority="166" stopIfTrue="1" operator="between">
      <formula>0.9</formula>
      <formula>1.05</formula>
    </cfRule>
    <cfRule type="cellIs" dxfId="166" priority="167" stopIfTrue="1" operator="between">
      <formula>0.7</formula>
      <formula>0.8999</formula>
    </cfRule>
    <cfRule type="cellIs" dxfId="165" priority="168" stopIfTrue="1" operator="between">
      <formula>0</formula>
      <formula>0.699</formula>
    </cfRule>
  </conditionalFormatting>
  <conditionalFormatting sqref="Q35">
    <cfRule type="cellIs" dxfId="164" priority="163" stopIfTrue="1" operator="between">
      <formula>0.9</formula>
      <formula>1.05</formula>
    </cfRule>
    <cfRule type="cellIs" dxfId="163" priority="164" stopIfTrue="1" operator="between">
      <formula>0.7</formula>
      <formula>0.8999</formula>
    </cfRule>
    <cfRule type="cellIs" dxfId="162" priority="165" stopIfTrue="1" operator="between">
      <formula>0</formula>
      <formula>0.699</formula>
    </cfRule>
  </conditionalFormatting>
  <conditionalFormatting sqref="Q36">
    <cfRule type="cellIs" dxfId="161" priority="160" stopIfTrue="1" operator="between">
      <formula>0.9</formula>
      <formula>1.05</formula>
    </cfRule>
    <cfRule type="cellIs" dxfId="160" priority="161" stopIfTrue="1" operator="between">
      <formula>0.7</formula>
      <formula>0.8999</formula>
    </cfRule>
    <cfRule type="cellIs" dxfId="159" priority="162" stopIfTrue="1" operator="between">
      <formula>0</formula>
      <formula>0.699</formula>
    </cfRule>
  </conditionalFormatting>
  <conditionalFormatting sqref="Q36">
    <cfRule type="cellIs" dxfId="158" priority="157" stopIfTrue="1" operator="between">
      <formula>0.9</formula>
      <formula>1.05</formula>
    </cfRule>
    <cfRule type="cellIs" dxfId="157" priority="158" stopIfTrue="1" operator="between">
      <formula>0.7</formula>
      <formula>0.8999</formula>
    </cfRule>
    <cfRule type="cellIs" dxfId="156" priority="159" stopIfTrue="1" operator="between">
      <formula>0</formula>
      <formula>0.699</formula>
    </cfRule>
  </conditionalFormatting>
  <conditionalFormatting sqref="Q37">
    <cfRule type="cellIs" dxfId="155" priority="154" stopIfTrue="1" operator="between">
      <formula>0.9</formula>
      <formula>1.05</formula>
    </cfRule>
    <cfRule type="cellIs" dxfId="154" priority="155" stopIfTrue="1" operator="between">
      <formula>0.7</formula>
      <formula>0.8999</formula>
    </cfRule>
    <cfRule type="cellIs" dxfId="153" priority="156" stopIfTrue="1" operator="between">
      <formula>0</formula>
      <formula>0.699</formula>
    </cfRule>
  </conditionalFormatting>
  <conditionalFormatting sqref="Q37">
    <cfRule type="cellIs" dxfId="152" priority="151" stopIfTrue="1" operator="between">
      <formula>0.9</formula>
      <formula>1.05</formula>
    </cfRule>
    <cfRule type="cellIs" dxfId="151" priority="152" stopIfTrue="1" operator="between">
      <formula>0.7</formula>
      <formula>0.8999</formula>
    </cfRule>
    <cfRule type="cellIs" dxfId="150" priority="153" stopIfTrue="1" operator="between">
      <formula>0</formula>
      <formula>0.699</formula>
    </cfRule>
  </conditionalFormatting>
  <conditionalFormatting sqref="Q38">
    <cfRule type="cellIs" dxfId="149" priority="148" stopIfTrue="1" operator="between">
      <formula>0.9</formula>
      <formula>1.05</formula>
    </cfRule>
    <cfRule type="cellIs" dxfId="148" priority="149" stopIfTrue="1" operator="between">
      <formula>0.7</formula>
      <formula>0.8999</formula>
    </cfRule>
    <cfRule type="cellIs" dxfId="147" priority="150" stopIfTrue="1" operator="between">
      <formula>0</formula>
      <formula>0.699</formula>
    </cfRule>
  </conditionalFormatting>
  <conditionalFormatting sqref="Q38">
    <cfRule type="cellIs" dxfId="146" priority="145" stopIfTrue="1" operator="between">
      <formula>0.9</formula>
      <formula>1.05</formula>
    </cfRule>
    <cfRule type="cellIs" dxfId="145" priority="146" stopIfTrue="1" operator="between">
      <formula>0.7</formula>
      <formula>0.8999</formula>
    </cfRule>
    <cfRule type="cellIs" dxfId="144" priority="147" stopIfTrue="1" operator="between">
      <formula>0</formula>
      <formula>0.699</formula>
    </cfRule>
  </conditionalFormatting>
  <conditionalFormatting sqref="Q39">
    <cfRule type="cellIs" dxfId="143" priority="142" stopIfTrue="1" operator="between">
      <formula>0.9</formula>
      <formula>1.05</formula>
    </cfRule>
    <cfRule type="cellIs" dxfId="142" priority="143" stopIfTrue="1" operator="between">
      <formula>0.7</formula>
      <formula>0.8999</formula>
    </cfRule>
    <cfRule type="cellIs" dxfId="141" priority="144" stopIfTrue="1" operator="between">
      <formula>0</formula>
      <formula>0.699</formula>
    </cfRule>
  </conditionalFormatting>
  <conditionalFormatting sqref="Q39">
    <cfRule type="cellIs" dxfId="140" priority="139" stopIfTrue="1" operator="between">
      <formula>0.9</formula>
      <formula>1.05</formula>
    </cfRule>
    <cfRule type="cellIs" dxfId="139" priority="140" stopIfTrue="1" operator="between">
      <formula>0.7</formula>
      <formula>0.8999</formula>
    </cfRule>
    <cfRule type="cellIs" dxfId="138" priority="141" stopIfTrue="1" operator="between">
      <formula>0</formula>
      <formula>0.699</formula>
    </cfRule>
  </conditionalFormatting>
  <conditionalFormatting sqref="Q40">
    <cfRule type="cellIs" dxfId="137" priority="136" stopIfTrue="1" operator="between">
      <formula>0.9</formula>
      <formula>1.05</formula>
    </cfRule>
    <cfRule type="cellIs" dxfId="136" priority="137" stopIfTrue="1" operator="between">
      <formula>0.7</formula>
      <formula>0.8999</formula>
    </cfRule>
    <cfRule type="cellIs" dxfId="135" priority="138" stopIfTrue="1" operator="between">
      <formula>0</formula>
      <formula>0.699</formula>
    </cfRule>
  </conditionalFormatting>
  <conditionalFormatting sqref="Q40">
    <cfRule type="cellIs" dxfId="134" priority="133" stopIfTrue="1" operator="between">
      <formula>0.9</formula>
      <formula>1.05</formula>
    </cfRule>
    <cfRule type="cellIs" dxfId="133" priority="134" stopIfTrue="1" operator="between">
      <formula>0.7</formula>
      <formula>0.8999</formula>
    </cfRule>
    <cfRule type="cellIs" dxfId="132" priority="135" stopIfTrue="1" operator="between">
      <formula>0</formula>
      <formula>0.699</formula>
    </cfRule>
  </conditionalFormatting>
  <conditionalFormatting sqref="Q41">
    <cfRule type="cellIs" dxfId="131" priority="130" stopIfTrue="1" operator="between">
      <formula>0.9</formula>
      <formula>1.05</formula>
    </cfRule>
    <cfRule type="cellIs" dxfId="130" priority="131" stopIfTrue="1" operator="between">
      <formula>0.7</formula>
      <formula>0.8999</formula>
    </cfRule>
    <cfRule type="cellIs" dxfId="129" priority="132" stopIfTrue="1" operator="between">
      <formula>0</formula>
      <formula>0.699</formula>
    </cfRule>
  </conditionalFormatting>
  <conditionalFormatting sqref="Q41">
    <cfRule type="cellIs" dxfId="128" priority="127" stopIfTrue="1" operator="between">
      <formula>0.9</formula>
      <formula>1.05</formula>
    </cfRule>
    <cfRule type="cellIs" dxfId="127" priority="128" stopIfTrue="1" operator="between">
      <formula>0.7</formula>
      <formula>0.8999</formula>
    </cfRule>
    <cfRule type="cellIs" dxfId="126" priority="129" stopIfTrue="1" operator="between">
      <formula>0</formula>
      <formula>0.699</formula>
    </cfRule>
  </conditionalFormatting>
  <conditionalFormatting sqref="Q42">
    <cfRule type="cellIs" dxfId="125" priority="124" stopIfTrue="1" operator="between">
      <formula>0.9</formula>
      <formula>1.05</formula>
    </cfRule>
    <cfRule type="cellIs" dxfId="124" priority="125" stopIfTrue="1" operator="between">
      <formula>0.7</formula>
      <formula>0.8999</formula>
    </cfRule>
    <cfRule type="cellIs" dxfId="123" priority="126" stopIfTrue="1" operator="between">
      <formula>0</formula>
      <formula>0.699</formula>
    </cfRule>
  </conditionalFormatting>
  <conditionalFormatting sqref="Q42">
    <cfRule type="cellIs" dxfId="122" priority="121" stopIfTrue="1" operator="between">
      <formula>0.9</formula>
      <formula>1.05</formula>
    </cfRule>
    <cfRule type="cellIs" dxfId="121" priority="122" stopIfTrue="1" operator="between">
      <formula>0.7</formula>
      <formula>0.8999</formula>
    </cfRule>
    <cfRule type="cellIs" dxfId="120" priority="123" stopIfTrue="1" operator="between">
      <formula>0</formula>
      <formula>0.699</formula>
    </cfRule>
  </conditionalFormatting>
  <conditionalFormatting sqref="Q44">
    <cfRule type="cellIs" dxfId="119" priority="118" stopIfTrue="1" operator="between">
      <formula>0.9</formula>
      <formula>1.05</formula>
    </cfRule>
    <cfRule type="cellIs" dxfId="118" priority="119" stopIfTrue="1" operator="between">
      <formula>0.7</formula>
      <formula>0.8999</formula>
    </cfRule>
    <cfRule type="cellIs" dxfId="117" priority="120" stopIfTrue="1" operator="between">
      <formula>0</formula>
      <formula>0.699</formula>
    </cfRule>
  </conditionalFormatting>
  <conditionalFormatting sqref="Q44">
    <cfRule type="cellIs" dxfId="116" priority="115" stopIfTrue="1" operator="between">
      <formula>0.9</formula>
      <formula>1.05</formula>
    </cfRule>
    <cfRule type="cellIs" dxfId="115" priority="116" stopIfTrue="1" operator="between">
      <formula>0.7</formula>
      <formula>0.8999</formula>
    </cfRule>
    <cfRule type="cellIs" dxfId="114" priority="117" stopIfTrue="1" operator="between">
      <formula>0</formula>
      <formula>0.699</formula>
    </cfRule>
  </conditionalFormatting>
  <conditionalFormatting sqref="Q45">
    <cfRule type="cellIs" dxfId="113" priority="112" stopIfTrue="1" operator="between">
      <formula>0.9</formula>
      <formula>1.05</formula>
    </cfRule>
    <cfRule type="cellIs" dxfId="112" priority="113" stopIfTrue="1" operator="between">
      <formula>0.7</formula>
      <formula>0.8999</formula>
    </cfRule>
    <cfRule type="cellIs" dxfId="111" priority="114" stopIfTrue="1" operator="between">
      <formula>0</formula>
      <formula>0.699</formula>
    </cfRule>
  </conditionalFormatting>
  <conditionalFormatting sqref="Q45">
    <cfRule type="cellIs" dxfId="110" priority="109" stopIfTrue="1" operator="between">
      <formula>0.9</formula>
      <formula>1.05</formula>
    </cfRule>
    <cfRule type="cellIs" dxfId="109" priority="110" stopIfTrue="1" operator="between">
      <formula>0.7</formula>
      <formula>0.8999</formula>
    </cfRule>
    <cfRule type="cellIs" dxfId="108" priority="111" stopIfTrue="1" operator="between">
      <formula>0</formula>
      <formula>0.699</formula>
    </cfRule>
  </conditionalFormatting>
  <conditionalFormatting sqref="Q46">
    <cfRule type="cellIs" dxfId="107" priority="106" stopIfTrue="1" operator="between">
      <formula>0.9</formula>
      <formula>1.05</formula>
    </cfRule>
    <cfRule type="cellIs" dxfId="106" priority="107" stopIfTrue="1" operator="between">
      <formula>0.7</formula>
      <formula>0.8999</formula>
    </cfRule>
    <cfRule type="cellIs" dxfId="105" priority="108" stopIfTrue="1" operator="between">
      <formula>0</formula>
      <formula>0.699</formula>
    </cfRule>
  </conditionalFormatting>
  <conditionalFormatting sqref="Q46">
    <cfRule type="cellIs" dxfId="104" priority="103" stopIfTrue="1" operator="between">
      <formula>0.9</formula>
      <formula>1.05</formula>
    </cfRule>
    <cfRule type="cellIs" dxfId="103" priority="104" stopIfTrue="1" operator="between">
      <formula>0.7</formula>
      <formula>0.8999</formula>
    </cfRule>
    <cfRule type="cellIs" dxfId="102" priority="105" stopIfTrue="1" operator="between">
      <formula>0</formula>
      <formula>0.699</formula>
    </cfRule>
  </conditionalFormatting>
  <conditionalFormatting sqref="Q47">
    <cfRule type="cellIs" dxfId="101" priority="100" stopIfTrue="1" operator="between">
      <formula>0.9</formula>
      <formula>1.05</formula>
    </cfRule>
    <cfRule type="cellIs" dxfId="100" priority="101" stopIfTrue="1" operator="between">
      <formula>0.7</formula>
      <formula>0.8999</formula>
    </cfRule>
    <cfRule type="cellIs" dxfId="99" priority="102" stopIfTrue="1" operator="between">
      <formula>0</formula>
      <formula>0.699</formula>
    </cfRule>
  </conditionalFormatting>
  <conditionalFormatting sqref="Q47">
    <cfRule type="cellIs" dxfId="98" priority="97" stopIfTrue="1" operator="between">
      <formula>0.9</formula>
      <formula>1.05</formula>
    </cfRule>
    <cfRule type="cellIs" dxfId="97" priority="98" stopIfTrue="1" operator="between">
      <formula>0.7</formula>
      <formula>0.8999</formula>
    </cfRule>
    <cfRule type="cellIs" dxfId="96" priority="99" stopIfTrue="1" operator="between">
      <formula>0</formula>
      <formula>0.699</formula>
    </cfRule>
  </conditionalFormatting>
  <conditionalFormatting sqref="Q48">
    <cfRule type="cellIs" dxfId="95" priority="94" stopIfTrue="1" operator="between">
      <formula>0.9</formula>
      <formula>1.05</formula>
    </cfRule>
    <cfRule type="cellIs" dxfId="94" priority="95" stopIfTrue="1" operator="between">
      <formula>0.7</formula>
      <formula>0.8999</formula>
    </cfRule>
    <cfRule type="cellIs" dxfId="93" priority="96" stopIfTrue="1" operator="between">
      <formula>0</formula>
      <formula>0.699</formula>
    </cfRule>
  </conditionalFormatting>
  <conditionalFormatting sqref="Q48">
    <cfRule type="cellIs" dxfId="92" priority="91" stopIfTrue="1" operator="between">
      <formula>0.9</formula>
      <formula>1.05</formula>
    </cfRule>
    <cfRule type="cellIs" dxfId="91" priority="92" stopIfTrue="1" operator="between">
      <formula>0.7</formula>
      <formula>0.8999</formula>
    </cfRule>
    <cfRule type="cellIs" dxfId="90" priority="93" stopIfTrue="1" operator="between">
      <formula>0</formula>
      <formula>0.699</formula>
    </cfRule>
  </conditionalFormatting>
  <conditionalFormatting sqref="Q49">
    <cfRule type="cellIs" dxfId="89" priority="88" stopIfTrue="1" operator="between">
      <formula>0.9</formula>
      <formula>1.05</formula>
    </cfRule>
    <cfRule type="cellIs" dxfId="88" priority="89" stopIfTrue="1" operator="between">
      <formula>0.7</formula>
      <formula>0.8999</formula>
    </cfRule>
    <cfRule type="cellIs" dxfId="87" priority="90" stopIfTrue="1" operator="between">
      <formula>0</formula>
      <formula>0.699</formula>
    </cfRule>
  </conditionalFormatting>
  <conditionalFormatting sqref="Q49">
    <cfRule type="cellIs" dxfId="86" priority="85" stopIfTrue="1" operator="between">
      <formula>0.9</formula>
      <formula>1.05</formula>
    </cfRule>
    <cfRule type="cellIs" dxfId="85" priority="86" stopIfTrue="1" operator="between">
      <formula>0.7</formula>
      <formula>0.8999</formula>
    </cfRule>
    <cfRule type="cellIs" dxfId="84" priority="87" stopIfTrue="1" operator="between">
      <formula>0</formula>
      <formula>0.699</formula>
    </cfRule>
  </conditionalFormatting>
  <conditionalFormatting sqref="Q50">
    <cfRule type="cellIs" dxfId="83" priority="82" stopIfTrue="1" operator="between">
      <formula>0.9</formula>
      <formula>1.05</formula>
    </cfRule>
    <cfRule type="cellIs" dxfId="82" priority="83" stopIfTrue="1" operator="between">
      <formula>0.7</formula>
      <formula>0.8999</formula>
    </cfRule>
    <cfRule type="cellIs" dxfId="81" priority="84" stopIfTrue="1" operator="between">
      <formula>0</formula>
      <formula>0.699</formula>
    </cfRule>
  </conditionalFormatting>
  <conditionalFormatting sqref="Q50">
    <cfRule type="cellIs" dxfId="80" priority="79" stopIfTrue="1" operator="between">
      <formula>0.9</formula>
      <formula>1.05</formula>
    </cfRule>
    <cfRule type="cellIs" dxfId="79" priority="80" stopIfTrue="1" operator="between">
      <formula>0.7</formula>
      <formula>0.8999</formula>
    </cfRule>
    <cfRule type="cellIs" dxfId="78" priority="81" stopIfTrue="1" operator="between">
      <formula>0</formula>
      <formula>0.699</formula>
    </cfRule>
  </conditionalFormatting>
  <conditionalFormatting sqref="Q51">
    <cfRule type="cellIs" dxfId="77" priority="76" stopIfTrue="1" operator="between">
      <formula>0.9</formula>
      <formula>1.05</formula>
    </cfRule>
    <cfRule type="cellIs" dxfId="76" priority="77" stopIfTrue="1" operator="between">
      <formula>0.7</formula>
      <formula>0.8999</formula>
    </cfRule>
    <cfRule type="cellIs" dxfId="75" priority="78" stopIfTrue="1" operator="between">
      <formula>0</formula>
      <formula>0.699</formula>
    </cfRule>
  </conditionalFormatting>
  <conditionalFormatting sqref="Q51">
    <cfRule type="cellIs" dxfId="74" priority="73" stopIfTrue="1" operator="between">
      <formula>0.9</formula>
      <formula>1.05</formula>
    </cfRule>
    <cfRule type="cellIs" dxfId="73" priority="74" stopIfTrue="1" operator="between">
      <formula>0.7</formula>
      <formula>0.8999</formula>
    </cfRule>
    <cfRule type="cellIs" dxfId="72" priority="75" stopIfTrue="1" operator="between">
      <formula>0</formula>
      <formula>0.699</formula>
    </cfRule>
  </conditionalFormatting>
  <conditionalFormatting sqref="Q52">
    <cfRule type="cellIs" dxfId="71" priority="70" stopIfTrue="1" operator="between">
      <formula>0.9</formula>
      <formula>1.05</formula>
    </cfRule>
    <cfRule type="cellIs" dxfId="70" priority="71" stopIfTrue="1" operator="between">
      <formula>0.7</formula>
      <formula>0.8999</formula>
    </cfRule>
    <cfRule type="cellIs" dxfId="69" priority="72" stopIfTrue="1" operator="between">
      <formula>0</formula>
      <formula>0.699</formula>
    </cfRule>
  </conditionalFormatting>
  <conditionalFormatting sqref="Q52">
    <cfRule type="cellIs" dxfId="68" priority="67" stopIfTrue="1" operator="between">
      <formula>0.9</formula>
      <formula>1.05</formula>
    </cfRule>
    <cfRule type="cellIs" dxfId="67" priority="68" stopIfTrue="1" operator="between">
      <formula>0.7</formula>
      <formula>0.8999</formula>
    </cfRule>
    <cfRule type="cellIs" dxfId="66" priority="69" stopIfTrue="1" operator="between">
      <formula>0</formula>
      <formula>0.699</formula>
    </cfRule>
  </conditionalFormatting>
  <conditionalFormatting sqref="Q53">
    <cfRule type="cellIs" dxfId="65" priority="64" stopIfTrue="1" operator="between">
      <formula>0.9</formula>
      <formula>1.05</formula>
    </cfRule>
    <cfRule type="cellIs" dxfId="64" priority="65" stopIfTrue="1" operator="between">
      <formula>0.7</formula>
      <formula>0.8999</formula>
    </cfRule>
    <cfRule type="cellIs" dxfId="63" priority="66" stopIfTrue="1" operator="between">
      <formula>0</formula>
      <formula>0.699</formula>
    </cfRule>
  </conditionalFormatting>
  <conditionalFormatting sqref="Q53">
    <cfRule type="cellIs" dxfId="62" priority="61" stopIfTrue="1" operator="between">
      <formula>0.9</formula>
      <formula>1.05</formula>
    </cfRule>
    <cfRule type="cellIs" dxfId="61" priority="62" stopIfTrue="1" operator="between">
      <formula>0.7</formula>
      <formula>0.8999</formula>
    </cfRule>
    <cfRule type="cellIs" dxfId="60" priority="63" stopIfTrue="1" operator="between">
      <formula>0</formula>
      <formula>0.699</formula>
    </cfRule>
  </conditionalFormatting>
  <conditionalFormatting sqref="Q55">
    <cfRule type="cellIs" dxfId="59" priority="58" stopIfTrue="1" operator="between">
      <formula>0.9</formula>
      <formula>1.05</formula>
    </cfRule>
    <cfRule type="cellIs" dxfId="58" priority="59" stopIfTrue="1" operator="between">
      <formula>0.7</formula>
      <formula>0.8999</formula>
    </cfRule>
    <cfRule type="cellIs" dxfId="57" priority="60" stopIfTrue="1" operator="between">
      <formula>0</formula>
      <formula>0.699</formula>
    </cfRule>
  </conditionalFormatting>
  <conditionalFormatting sqref="Q55">
    <cfRule type="cellIs" dxfId="56" priority="55" stopIfTrue="1" operator="between">
      <formula>0.9</formula>
      <formula>1.05</formula>
    </cfRule>
    <cfRule type="cellIs" dxfId="55" priority="56" stopIfTrue="1" operator="between">
      <formula>0.7</formula>
      <formula>0.8999</formula>
    </cfRule>
    <cfRule type="cellIs" dxfId="54" priority="57" stopIfTrue="1" operator="between">
      <formula>0</formula>
      <formula>0.699</formula>
    </cfRule>
  </conditionalFormatting>
  <conditionalFormatting sqref="Q56">
    <cfRule type="cellIs" dxfId="53" priority="52" stopIfTrue="1" operator="between">
      <formula>0.9</formula>
      <formula>1.05</formula>
    </cfRule>
    <cfRule type="cellIs" dxfId="52" priority="53" stopIfTrue="1" operator="between">
      <formula>0.7</formula>
      <formula>0.8999</formula>
    </cfRule>
    <cfRule type="cellIs" dxfId="51" priority="54" stopIfTrue="1" operator="between">
      <formula>0</formula>
      <formula>0.699</formula>
    </cfRule>
  </conditionalFormatting>
  <conditionalFormatting sqref="Q56">
    <cfRule type="cellIs" dxfId="50" priority="49" stopIfTrue="1" operator="between">
      <formula>0.9</formula>
      <formula>1.05</formula>
    </cfRule>
    <cfRule type="cellIs" dxfId="49" priority="50" stopIfTrue="1" operator="between">
      <formula>0.7</formula>
      <formula>0.8999</formula>
    </cfRule>
    <cfRule type="cellIs" dxfId="48" priority="51" stopIfTrue="1" operator="between">
      <formula>0</formula>
      <formula>0.699</formula>
    </cfRule>
  </conditionalFormatting>
  <conditionalFormatting sqref="Q57">
    <cfRule type="cellIs" dxfId="47" priority="46" stopIfTrue="1" operator="between">
      <formula>0.9</formula>
      <formula>1.05</formula>
    </cfRule>
    <cfRule type="cellIs" dxfId="46" priority="47" stopIfTrue="1" operator="between">
      <formula>0.7</formula>
      <formula>0.8999</formula>
    </cfRule>
    <cfRule type="cellIs" dxfId="45" priority="48" stopIfTrue="1" operator="between">
      <formula>0</formula>
      <formula>0.699</formula>
    </cfRule>
  </conditionalFormatting>
  <conditionalFormatting sqref="Q57">
    <cfRule type="cellIs" dxfId="44" priority="43" stopIfTrue="1" operator="between">
      <formula>0.9</formula>
      <formula>1.05</formula>
    </cfRule>
    <cfRule type="cellIs" dxfId="43" priority="44" stopIfTrue="1" operator="between">
      <formula>0.7</formula>
      <formula>0.8999</formula>
    </cfRule>
    <cfRule type="cellIs" dxfId="42" priority="45" stopIfTrue="1" operator="between">
      <formula>0</formula>
      <formula>0.699</formula>
    </cfRule>
  </conditionalFormatting>
  <conditionalFormatting sqref="T12:T14">
    <cfRule type="cellIs" dxfId="41" priority="40" stopIfTrue="1" operator="between">
      <formula>0.9</formula>
      <formula>1.05</formula>
    </cfRule>
    <cfRule type="cellIs" dxfId="40" priority="41" stopIfTrue="1" operator="between">
      <formula>0.7</formula>
      <formula>0.8999</formula>
    </cfRule>
    <cfRule type="cellIs" dxfId="39" priority="42" stopIfTrue="1" operator="between">
      <formula>0</formula>
      <formula>0.699</formula>
    </cfRule>
  </conditionalFormatting>
  <conditionalFormatting sqref="T12:T14">
    <cfRule type="cellIs" dxfId="38" priority="37" stopIfTrue="1" operator="between">
      <formula>0.9</formula>
      <formula>1.05</formula>
    </cfRule>
    <cfRule type="cellIs" dxfId="37" priority="38" stopIfTrue="1" operator="between">
      <formula>0.7</formula>
      <formula>0.8999</formula>
    </cfRule>
    <cfRule type="cellIs" dxfId="36" priority="39" stopIfTrue="1" operator="between">
      <formula>0</formula>
      <formula>0.699</formula>
    </cfRule>
  </conditionalFormatting>
  <conditionalFormatting sqref="T16:T25">
    <cfRule type="cellIs" dxfId="35" priority="34" stopIfTrue="1" operator="between">
      <formula>0.9</formula>
      <formula>1.05</formula>
    </cfRule>
    <cfRule type="cellIs" dxfId="34" priority="35" stopIfTrue="1" operator="between">
      <formula>0.7</formula>
      <formula>0.8999</formula>
    </cfRule>
    <cfRule type="cellIs" dxfId="33" priority="36" stopIfTrue="1" operator="between">
      <formula>0</formula>
      <formula>0.699</formula>
    </cfRule>
  </conditionalFormatting>
  <conditionalFormatting sqref="T16:T25">
    <cfRule type="cellIs" dxfId="32" priority="31" stopIfTrue="1" operator="between">
      <formula>0.9</formula>
      <formula>1.05</formula>
    </cfRule>
    <cfRule type="cellIs" dxfId="31" priority="32" stopIfTrue="1" operator="between">
      <formula>0.7</formula>
      <formula>0.8999</formula>
    </cfRule>
    <cfRule type="cellIs" dxfId="30" priority="33" stopIfTrue="1" operator="between">
      <formula>0</formula>
      <formula>0.699</formula>
    </cfRule>
  </conditionalFormatting>
  <conditionalFormatting sqref="T27:T42">
    <cfRule type="cellIs" dxfId="29" priority="28" stopIfTrue="1" operator="between">
      <formula>0.9</formula>
      <formula>1.05</formula>
    </cfRule>
    <cfRule type="cellIs" dxfId="28" priority="29" stopIfTrue="1" operator="between">
      <formula>0.7</formula>
      <formula>0.8999</formula>
    </cfRule>
    <cfRule type="cellIs" dxfId="27" priority="30" stopIfTrue="1" operator="between">
      <formula>0</formula>
      <formula>0.699</formula>
    </cfRule>
  </conditionalFormatting>
  <conditionalFormatting sqref="T27:T42">
    <cfRule type="cellIs" dxfId="26" priority="25" stopIfTrue="1" operator="between">
      <formula>0.9</formula>
      <formula>1.05</formula>
    </cfRule>
    <cfRule type="cellIs" dxfId="25" priority="26" stopIfTrue="1" operator="between">
      <formula>0.7</formula>
      <formula>0.8999</formula>
    </cfRule>
    <cfRule type="cellIs" dxfId="24" priority="27" stopIfTrue="1" operator="between">
      <formula>0</formula>
      <formula>0.699</formula>
    </cfRule>
  </conditionalFormatting>
  <conditionalFormatting sqref="T44:T53">
    <cfRule type="cellIs" dxfId="23" priority="22" stopIfTrue="1" operator="between">
      <formula>0.9</formula>
      <formula>1.05</formula>
    </cfRule>
    <cfRule type="cellIs" dxfId="22" priority="23" stopIfTrue="1" operator="between">
      <formula>0.7</formula>
      <formula>0.8999</formula>
    </cfRule>
    <cfRule type="cellIs" dxfId="21" priority="24" stopIfTrue="1" operator="between">
      <formula>0</formula>
      <formula>0.699</formula>
    </cfRule>
  </conditionalFormatting>
  <conditionalFormatting sqref="T44:T53">
    <cfRule type="cellIs" dxfId="20" priority="19" stopIfTrue="1" operator="between">
      <formula>0.9</formula>
      <formula>1.05</formula>
    </cfRule>
    <cfRule type="cellIs" dxfId="19" priority="20" stopIfTrue="1" operator="between">
      <formula>0.7</formula>
      <formula>0.8999</formula>
    </cfRule>
    <cfRule type="cellIs" dxfId="18" priority="21" stopIfTrue="1" operator="between">
      <formula>0</formula>
      <formula>0.699</formula>
    </cfRule>
  </conditionalFormatting>
  <conditionalFormatting sqref="T55">
    <cfRule type="cellIs" dxfId="17" priority="16" stopIfTrue="1" operator="between">
      <formula>0.9</formula>
      <formula>1.05</formula>
    </cfRule>
    <cfRule type="cellIs" dxfId="16" priority="17" stopIfTrue="1" operator="between">
      <formula>0.7</formula>
      <formula>0.8999</formula>
    </cfRule>
    <cfRule type="cellIs" dxfId="15" priority="18" stopIfTrue="1" operator="between">
      <formula>0</formula>
      <formula>0.699</formula>
    </cfRule>
  </conditionalFormatting>
  <conditionalFormatting sqref="T55">
    <cfRule type="cellIs" dxfId="14" priority="13" stopIfTrue="1" operator="between">
      <formula>0.9</formula>
      <formula>1.05</formula>
    </cfRule>
    <cfRule type="cellIs" dxfId="13" priority="14" stopIfTrue="1" operator="between">
      <formula>0.7</formula>
      <formula>0.8999</formula>
    </cfRule>
    <cfRule type="cellIs" dxfId="12" priority="15" stopIfTrue="1" operator="between">
      <formula>0</formula>
      <formula>0.699</formula>
    </cfRule>
  </conditionalFormatting>
  <conditionalFormatting sqref="T56:T57">
    <cfRule type="cellIs" dxfId="11" priority="10" stopIfTrue="1" operator="between">
      <formula>0.9</formula>
      <formula>1.05</formula>
    </cfRule>
    <cfRule type="cellIs" dxfId="10" priority="11" stopIfTrue="1" operator="between">
      <formula>0.7</formula>
      <formula>0.8999</formula>
    </cfRule>
    <cfRule type="cellIs" dxfId="9" priority="12" stopIfTrue="1" operator="between">
      <formula>0</formula>
      <formula>0.699</formula>
    </cfRule>
  </conditionalFormatting>
  <conditionalFormatting sqref="T56:T57">
    <cfRule type="cellIs" dxfId="8" priority="7" stopIfTrue="1" operator="between">
      <formula>0.9</formula>
      <formula>1.05</formula>
    </cfRule>
    <cfRule type="cellIs" dxfId="7" priority="8" stopIfTrue="1" operator="between">
      <formula>0.7</formula>
      <formula>0.8999</formula>
    </cfRule>
    <cfRule type="cellIs" dxfId="6" priority="9" stopIfTrue="1" operator="between">
      <formula>0</formula>
      <formula>0.699</formula>
    </cfRule>
  </conditionalFormatting>
  <conditionalFormatting sqref="T59:T61">
    <cfRule type="cellIs" dxfId="5" priority="4" stopIfTrue="1" operator="between">
      <formula>0.9</formula>
      <formula>1.05</formula>
    </cfRule>
    <cfRule type="cellIs" dxfId="4" priority="5" stopIfTrue="1" operator="between">
      <formula>0.7</formula>
      <formula>0.8999</formula>
    </cfRule>
    <cfRule type="cellIs" dxfId="3" priority="6" stopIfTrue="1" operator="between">
      <formula>0</formula>
      <formula>0.699</formula>
    </cfRule>
  </conditionalFormatting>
  <conditionalFormatting sqref="T59:T61">
    <cfRule type="cellIs" dxfId="2" priority="1" stopIfTrue="1" operator="between">
      <formula>0.9</formula>
      <formula>1.05</formula>
    </cfRule>
    <cfRule type="cellIs" dxfId="1" priority="2" stopIfTrue="1" operator="between">
      <formula>0.7</formula>
      <formula>0.8999</formula>
    </cfRule>
    <cfRule type="cellIs" dxfId="0" priority="3" stopIfTrue="1" operator="between">
      <formula>0</formula>
      <formula>0.699</formula>
    </cfRule>
  </conditionalFormatting>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Gestion 2014</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Apolo</dc:creator>
  <cp:lastModifiedBy>Apolo</cp:lastModifiedBy>
  <dcterms:created xsi:type="dcterms:W3CDTF">2017-03-30T00:13:09Z</dcterms:created>
  <dcterms:modified xsi:type="dcterms:W3CDTF">2017-03-30T00:13:21Z</dcterms:modified>
</cp:coreProperties>
</file>