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30" windowWidth="19875" windowHeight="7455"/>
  </bookViews>
  <sheets>
    <sheet name="Plan Gestion 2013" sheetId="1" r:id="rId1"/>
  </sheets>
  <externalReferences>
    <externalReference r:id="rId2"/>
  </externalReferences>
  <definedNames>
    <definedName name="___xlfn_IFERROR">#N/A</definedName>
    <definedName name="__xlfn_IFERROR">NA()</definedName>
    <definedName name="SHARED_FORMULA_10_15_10_15_0">IF(ISERROR(#REF!/#REF!),"",(#REF!/#REF!))</definedName>
    <definedName name="SHARED_FORMULA_10_26_10_26_0">IF(ISERROR(#REF!/#REF!),"",(#REF!/#REF!))</definedName>
    <definedName name="SHARED_FORMULA_10_43_10_43_0">IF(ISERROR(#REF!/#REF!),"",(#REF!/#REF!))</definedName>
    <definedName name="SHARED_FORMULA_12_26_12_26_0">#REF!</definedName>
    <definedName name="SHARED_FORMULA_12_43_12_43_0">#REF!</definedName>
    <definedName name="SHARED_FORMULA_13_15_13_15_0">IF(ISERROR(#REF!/#REF!),"",(#REF!/#REF!))</definedName>
    <definedName name="SHARED_FORMULA_13_26_13_26_0">IF(ISERROR(#REF!/#REF!),"",(#REF!/#REF!))</definedName>
    <definedName name="SHARED_FORMULA_13_43_13_43_0">IF(ISERROR(#REF!/#REF!),"",(#REF!/#REF!))</definedName>
    <definedName name="SHARED_FORMULA_15_26_15_26_0">#REF!</definedName>
    <definedName name="SHARED_FORMULA_15_43_15_43_0">#REF!</definedName>
    <definedName name="SHARED_FORMULA_16_15_16_15_0">IF(ISERROR(#REF!/#REF!),"",(#REF!/#REF!))</definedName>
    <definedName name="SHARED_FORMULA_16_26_16_26_0">IF(ISERROR(#REF!/#REF!),"",(#REF!/#REF!))</definedName>
    <definedName name="SHARED_FORMULA_16_43_16_43_0">IF(ISERROR(#REF!/#REF!),"",(#REF!/#REF!))</definedName>
    <definedName name="SHARED_FORMULA_18_26_18_26_0">#REF!</definedName>
    <definedName name="SHARED_FORMULA_18_43_18_43_0">#REF!</definedName>
    <definedName name="SHARED_FORMULA_19_15_19_15_0">IF(ISERROR(#REF!/#REF!),"",(#REF!/#REF!))</definedName>
    <definedName name="SHARED_FORMULA_19_26_19_26_0">IF(ISERROR(#REF!/#REF!),"",(#REF!/#REF!))</definedName>
    <definedName name="SHARED_FORMULA_19_43_19_43_0">IF(ISERROR(#REF!/#REF!),"",(#REF!/#REF!))</definedName>
    <definedName name="SHARED_FORMULA_20_11_20_11_0">SUM(#REF!,#REF!,#REF!,#REF!)</definedName>
    <definedName name="SHARED_FORMULA_20_17_20_17_0">SUM(#REF!,#REF!,#REF!,#REF!)</definedName>
    <definedName name="SHARED_FORMULA_20_21_20_21_0">SUM(#REF!,#REF!,#REF!,#REF!)</definedName>
    <definedName name="SHARED_FORMULA_20_29_20_29_0">SUM(#REF!,#REF!,#REF!,#REF!)</definedName>
    <definedName name="SHARED_FORMULA_20_46_20_46_0">SUM(#REF!,#REF!,#REF!,#REF!)</definedName>
    <definedName name="SHARED_FORMULA_20_54_20_54_0">SUM(#REF!,#REF!,#REF!,#REF!)</definedName>
    <definedName name="SHARED_FORMULA_20_58_20_58_0">SUM(#REF!,#REF!,#REF!,#REF!)</definedName>
    <definedName name="SHARED_FORMULA_21_29_21_29_0">SUM(#REF!,#REF!,#REF!,#REF!)</definedName>
    <definedName name="SHARED_FORMULA_22_15_22_15_0">IF((IF(ISERROR(#REF!/#REF!),0,(#REF!/#REF!)))&gt;1,1,(IF(ISERROR(#REF!/#REF!),0,(#REF!/#REF!))))</definedName>
    <definedName name="SHARED_FORMULA_22_26_22_26_0">IF((IF(ISERROR(#REF!/#REF!),0,(#REF!/#REF!)))&gt;1,1,(IF(ISERROR(#REF!/#REF!),0,(#REF!/#REF!))))</definedName>
    <definedName name="SHARED_FORMULA_22_43_22_43_0">IF((IF(ISERROR(#REF!/#REF!),0,(#REF!/#REF!)))&gt;1,1,(IF(ISERROR(#REF!/#REF!),0,(#REF!/#REF!))))</definedName>
    <definedName name="SHARED_FORMULA_23_15_23_15_0">#REF!*#REF!</definedName>
    <definedName name="SHARED_FORMULA_23_26_23_26_0">#REF!*#REF!</definedName>
    <definedName name="SHARED_FORMULA_23_43_23_43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15_9_15_0">#REF!</definedName>
    <definedName name="SHARED_FORMULA_9_26_9_26_0">#REF!</definedName>
    <definedName name="SHARED_FORMULA_9_43_9_43_0">#REF!</definedName>
  </definedNames>
  <calcPr calcId="145621"/>
</workbook>
</file>

<file path=xl/calcChain.xml><?xml version="1.0" encoding="utf-8"?>
<calcChain xmlns="http://schemas.openxmlformats.org/spreadsheetml/2006/main">
  <c r="E66" i="1" l="1"/>
  <c r="AN65" i="1"/>
  <c r="AJ65" i="1"/>
  <c r="AF65" i="1"/>
  <c r="AB65" i="1"/>
  <c r="T65" i="1"/>
  <c r="R65" i="1"/>
  <c r="S65" i="1" s="1"/>
  <c r="O65" i="1"/>
  <c r="P65" i="1" s="1"/>
  <c r="L65" i="1"/>
  <c r="M65" i="1" s="1"/>
  <c r="I65" i="1"/>
  <c r="AN64" i="1"/>
  <c r="AJ64" i="1"/>
  <c r="AF64" i="1"/>
  <c r="AB64" i="1"/>
  <c r="T64" i="1"/>
  <c r="R64" i="1"/>
  <c r="S64" i="1" s="1"/>
  <c r="O64" i="1"/>
  <c r="P64" i="1" s="1"/>
  <c r="L64" i="1"/>
  <c r="M64" i="1" s="1"/>
  <c r="I64" i="1"/>
  <c r="AN63" i="1"/>
  <c r="AJ63" i="1"/>
  <c r="AF63" i="1"/>
  <c r="AB63" i="1"/>
  <c r="T63" i="1"/>
  <c r="R63" i="1"/>
  <c r="S63" i="1" s="1"/>
  <c r="O63" i="1"/>
  <c r="P63" i="1" s="1"/>
  <c r="L63" i="1"/>
  <c r="M63" i="1" s="1"/>
  <c r="I63" i="1"/>
  <c r="AN62" i="1"/>
  <c r="AJ62" i="1"/>
  <c r="AF62" i="1"/>
  <c r="AB62" i="1"/>
  <c r="T62" i="1"/>
  <c r="R62" i="1"/>
  <c r="S62" i="1" s="1"/>
  <c r="O62" i="1"/>
  <c r="P62" i="1" s="1"/>
  <c r="L62" i="1"/>
  <c r="M62" i="1" s="1"/>
  <c r="I62" i="1"/>
  <c r="AN60" i="1"/>
  <c r="AJ60" i="1"/>
  <c r="AF60" i="1"/>
  <c r="AB60" i="1"/>
  <c r="T60" i="1"/>
  <c r="R60" i="1"/>
  <c r="S60" i="1" s="1"/>
  <c r="O60" i="1"/>
  <c r="P60" i="1" s="1"/>
  <c r="L60" i="1"/>
  <c r="M60" i="1" s="1"/>
  <c r="I60" i="1"/>
  <c r="AN59" i="1"/>
  <c r="AJ59" i="1"/>
  <c r="AF59" i="1"/>
  <c r="AB59" i="1"/>
  <c r="T59" i="1"/>
  <c r="R59" i="1"/>
  <c r="S59" i="1" s="1"/>
  <c r="O59" i="1"/>
  <c r="P59" i="1" s="1"/>
  <c r="L59" i="1"/>
  <c r="M59" i="1" s="1"/>
  <c r="I59" i="1"/>
  <c r="AN58" i="1"/>
  <c r="AJ58" i="1"/>
  <c r="AF58" i="1"/>
  <c r="AB58" i="1"/>
  <c r="T58" i="1"/>
  <c r="R58" i="1"/>
  <c r="S58" i="1" s="1"/>
  <c r="O58" i="1"/>
  <c r="P58" i="1" s="1"/>
  <c r="M58" i="1"/>
  <c r="L58" i="1"/>
  <c r="I58" i="1"/>
  <c r="AN57" i="1"/>
  <c r="AJ57" i="1"/>
  <c r="AF57" i="1"/>
  <c r="AB57" i="1"/>
  <c r="T57" i="1"/>
  <c r="S57" i="1"/>
  <c r="R57" i="1"/>
  <c r="O57" i="1"/>
  <c r="P57" i="1" s="1"/>
  <c r="L57" i="1"/>
  <c r="M57" i="1" s="1"/>
  <c r="I57" i="1"/>
  <c r="AN56" i="1"/>
  <c r="AJ56" i="1"/>
  <c r="AF56" i="1"/>
  <c r="AB56" i="1"/>
  <c r="T56" i="1"/>
  <c r="R56" i="1"/>
  <c r="S56" i="1" s="1"/>
  <c r="O56" i="1"/>
  <c r="P56" i="1" s="1"/>
  <c r="M56" i="1"/>
  <c r="L56" i="1"/>
  <c r="I56" i="1"/>
  <c r="AN54" i="1"/>
  <c r="AJ54" i="1"/>
  <c r="AF54" i="1"/>
  <c r="AB54" i="1"/>
  <c r="T54" i="1"/>
  <c r="S54" i="1"/>
  <c r="R54" i="1"/>
  <c r="O54" i="1"/>
  <c r="P54" i="1" s="1"/>
  <c r="L54" i="1"/>
  <c r="M54" i="1" s="1"/>
  <c r="I54" i="1"/>
  <c r="AN53" i="1"/>
  <c r="AJ53" i="1"/>
  <c r="AF53" i="1"/>
  <c r="AB53" i="1"/>
  <c r="T53" i="1"/>
  <c r="R53" i="1"/>
  <c r="S53" i="1" s="1"/>
  <c r="O53" i="1"/>
  <c r="P53" i="1" s="1"/>
  <c r="M53" i="1"/>
  <c r="L53" i="1"/>
  <c r="I53" i="1"/>
  <c r="AN52" i="1"/>
  <c r="AJ52" i="1"/>
  <c r="AF52" i="1"/>
  <c r="AB52" i="1"/>
  <c r="T52" i="1"/>
  <c r="S52" i="1"/>
  <c r="R52" i="1"/>
  <c r="O52" i="1"/>
  <c r="P52" i="1" s="1"/>
  <c r="L52" i="1"/>
  <c r="M52" i="1" s="1"/>
  <c r="I52" i="1"/>
  <c r="AN51" i="1"/>
  <c r="AJ51" i="1"/>
  <c r="AF51" i="1"/>
  <c r="AB51" i="1"/>
  <c r="T51" i="1"/>
  <c r="R51" i="1"/>
  <c r="S51" i="1" s="1"/>
  <c r="O51" i="1"/>
  <c r="P51" i="1" s="1"/>
  <c r="M51" i="1"/>
  <c r="L51" i="1"/>
  <c r="I51" i="1"/>
  <c r="AN50" i="1"/>
  <c r="AJ50" i="1"/>
  <c r="AF50" i="1"/>
  <c r="AB50" i="1"/>
  <c r="T50" i="1"/>
  <c r="S50" i="1"/>
  <c r="R50" i="1"/>
  <c r="O50" i="1"/>
  <c r="P50" i="1" s="1"/>
  <c r="L50" i="1"/>
  <c r="M50" i="1" s="1"/>
  <c r="I50" i="1"/>
  <c r="AN49" i="1"/>
  <c r="AJ49" i="1"/>
  <c r="AF49" i="1"/>
  <c r="AB49" i="1"/>
  <c r="T49" i="1"/>
  <c r="R49" i="1"/>
  <c r="S49" i="1" s="1"/>
  <c r="O49" i="1"/>
  <c r="P49" i="1" s="1"/>
  <c r="M49" i="1"/>
  <c r="L49" i="1"/>
  <c r="I49" i="1"/>
  <c r="AN48" i="1"/>
  <c r="AJ48" i="1"/>
  <c r="AF48" i="1"/>
  <c r="AB48" i="1"/>
  <c r="T48" i="1"/>
  <c r="S48" i="1"/>
  <c r="R48" i="1"/>
  <c r="O48" i="1"/>
  <c r="P48" i="1" s="1"/>
  <c r="L48" i="1"/>
  <c r="M48" i="1" s="1"/>
  <c r="I48" i="1"/>
  <c r="AN47" i="1"/>
  <c r="AJ47" i="1"/>
  <c r="AF47" i="1"/>
  <c r="AB47" i="1"/>
  <c r="T47" i="1"/>
  <c r="R47" i="1"/>
  <c r="S47" i="1" s="1"/>
  <c r="O47" i="1"/>
  <c r="P47" i="1" s="1"/>
  <c r="M47" i="1"/>
  <c r="L47" i="1"/>
  <c r="I47" i="1"/>
  <c r="AN46" i="1"/>
  <c r="AJ46" i="1"/>
  <c r="AF46" i="1"/>
  <c r="AB46" i="1"/>
  <c r="T46" i="1"/>
  <c r="S46" i="1"/>
  <c r="R46" i="1"/>
  <c r="O46" i="1"/>
  <c r="P46" i="1" s="1"/>
  <c r="L46" i="1"/>
  <c r="M46" i="1" s="1"/>
  <c r="I46" i="1"/>
  <c r="AU45" i="1"/>
  <c r="AN45" i="1"/>
  <c r="AJ45" i="1"/>
  <c r="AF45" i="1"/>
  <c r="AB45" i="1"/>
  <c r="U45" i="1"/>
  <c r="V45" i="1" s="1"/>
  <c r="W45" i="1" s="1"/>
  <c r="T45" i="1"/>
  <c r="S45" i="1"/>
  <c r="R45" i="1"/>
  <c r="P45" i="1"/>
  <c r="O45" i="1"/>
  <c r="M45" i="1"/>
  <c r="L45" i="1"/>
  <c r="J45" i="1"/>
  <c r="I45" i="1"/>
  <c r="AN44" i="1"/>
  <c r="AK44" i="1"/>
  <c r="AJ44" i="1"/>
  <c r="AF44" i="1"/>
  <c r="AB44" i="1"/>
  <c r="T44" i="1"/>
  <c r="R44" i="1"/>
  <c r="S44" i="1" s="1"/>
  <c r="O44" i="1"/>
  <c r="P44" i="1" s="1"/>
  <c r="L44" i="1"/>
  <c r="M44" i="1" s="1"/>
  <c r="J44" i="1"/>
  <c r="I44" i="1"/>
  <c r="AN43" i="1"/>
  <c r="AJ43" i="1"/>
  <c r="AF43" i="1"/>
  <c r="AB43" i="1"/>
  <c r="T43" i="1"/>
  <c r="R43" i="1"/>
  <c r="S43" i="1" s="1"/>
  <c r="P43" i="1"/>
  <c r="O43" i="1"/>
  <c r="L43" i="1"/>
  <c r="M43" i="1" s="1"/>
  <c r="I43" i="1"/>
  <c r="J43" i="1" s="1"/>
  <c r="AN42" i="1"/>
  <c r="AJ42" i="1"/>
  <c r="AF42" i="1"/>
  <c r="AB42" i="1"/>
  <c r="T42" i="1"/>
  <c r="R42" i="1"/>
  <c r="S42" i="1" s="1"/>
  <c r="O42" i="1"/>
  <c r="P42" i="1" s="1"/>
  <c r="L42" i="1"/>
  <c r="M42" i="1" s="1"/>
  <c r="J42" i="1"/>
  <c r="I42" i="1"/>
  <c r="AN41" i="1"/>
  <c r="AJ41" i="1"/>
  <c r="AF41" i="1"/>
  <c r="AB41" i="1"/>
  <c r="T41" i="1"/>
  <c r="R41" i="1"/>
  <c r="S41" i="1" s="1"/>
  <c r="P41" i="1"/>
  <c r="O41" i="1"/>
  <c r="L41" i="1"/>
  <c r="M41" i="1" s="1"/>
  <c r="I41" i="1"/>
  <c r="U41" i="1" s="1"/>
  <c r="V41" i="1" s="1"/>
  <c r="W41" i="1" s="1"/>
  <c r="AN40" i="1"/>
  <c r="AJ40" i="1"/>
  <c r="AF40" i="1"/>
  <c r="AB40" i="1"/>
  <c r="T40" i="1"/>
  <c r="R40" i="1"/>
  <c r="S40" i="1" s="1"/>
  <c r="O40" i="1"/>
  <c r="P40" i="1" s="1"/>
  <c r="L40" i="1"/>
  <c r="M40" i="1" s="1"/>
  <c r="J40" i="1"/>
  <c r="I40" i="1"/>
  <c r="AN38" i="1"/>
  <c r="AJ38" i="1"/>
  <c r="AF38" i="1"/>
  <c r="AB38" i="1"/>
  <c r="T38" i="1"/>
  <c r="R38" i="1"/>
  <c r="S38" i="1" s="1"/>
  <c r="P38" i="1"/>
  <c r="O38" i="1"/>
  <c r="L38" i="1"/>
  <c r="M38" i="1" s="1"/>
  <c r="I38" i="1"/>
  <c r="J38" i="1" s="1"/>
  <c r="AN37" i="1"/>
  <c r="AJ37" i="1"/>
  <c r="AF37" i="1"/>
  <c r="AB37" i="1"/>
  <c r="T37" i="1"/>
  <c r="R37" i="1"/>
  <c r="S37" i="1" s="1"/>
  <c r="O37" i="1"/>
  <c r="P37" i="1" s="1"/>
  <c r="L37" i="1"/>
  <c r="M37" i="1" s="1"/>
  <c r="J37" i="1"/>
  <c r="I37" i="1"/>
  <c r="AN36" i="1"/>
  <c r="AJ36" i="1"/>
  <c r="AF36" i="1"/>
  <c r="AB36" i="1"/>
  <c r="T36" i="1"/>
  <c r="R36" i="1"/>
  <c r="S36" i="1" s="1"/>
  <c r="P36" i="1"/>
  <c r="O36" i="1"/>
  <c r="L36" i="1"/>
  <c r="M36" i="1" s="1"/>
  <c r="I36" i="1"/>
  <c r="U36" i="1" s="1"/>
  <c r="V36" i="1" s="1"/>
  <c r="W36" i="1" s="1"/>
  <c r="AN35" i="1"/>
  <c r="AJ35" i="1"/>
  <c r="AF35" i="1"/>
  <c r="AB35" i="1"/>
  <c r="T35" i="1"/>
  <c r="R35" i="1"/>
  <c r="S35" i="1" s="1"/>
  <c r="O35" i="1"/>
  <c r="P35" i="1" s="1"/>
  <c r="L35" i="1"/>
  <c r="M35" i="1" s="1"/>
  <c r="J35" i="1"/>
  <c r="I35" i="1"/>
  <c r="AN34" i="1"/>
  <c r="AJ34" i="1"/>
  <c r="AF34" i="1"/>
  <c r="AB34" i="1"/>
  <c r="T34" i="1"/>
  <c r="R34" i="1"/>
  <c r="S34" i="1" s="1"/>
  <c r="P34" i="1"/>
  <c r="O34" i="1"/>
  <c r="L34" i="1"/>
  <c r="M34" i="1" s="1"/>
  <c r="I34" i="1"/>
  <c r="J34" i="1" s="1"/>
  <c r="V34" i="1" s="1"/>
  <c r="W34" i="1" s="1"/>
  <c r="AN33" i="1"/>
  <c r="AJ33" i="1"/>
  <c r="AF33" i="1"/>
  <c r="AB33" i="1"/>
  <c r="T33" i="1"/>
  <c r="R33" i="1"/>
  <c r="S33" i="1" s="1"/>
  <c r="O33" i="1"/>
  <c r="P33" i="1" s="1"/>
  <c r="L33" i="1"/>
  <c r="M33" i="1" s="1"/>
  <c r="I33" i="1"/>
  <c r="AN32" i="1"/>
  <c r="AJ32" i="1"/>
  <c r="AF32" i="1"/>
  <c r="AB32" i="1"/>
  <c r="T32" i="1"/>
  <c r="R32" i="1"/>
  <c r="S32" i="1" s="1"/>
  <c r="O32" i="1"/>
  <c r="P32" i="1" s="1"/>
  <c r="L32" i="1"/>
  <c r="M32" i="1" s="1"/>
  <c r="I32" i="1"/>
  <c r="AN31" i="1"/>
  <c r="AJ31" i="1"/>
  <c r="AF31" i="1"/>
  <c r="AB31" i="1"/>
  <c r="T31" i="1"/>
  <c r="R31" i="1"/>
  <c r="S31" i="1" s="1"/>
  <c r="O31" i="1"/>
  <c r="P31" i="1" s="1"/>
  <c r="L31" i="1"/>
  <c r="M31" i="1" s="1"/>
  <c r="I31" i="1"/>
  <c r="AN30" i="1"/>
  <c r="AJ30" i="1"/>
  <c r="AF30" i="1"/>
  <c r="AB30" i="1"/>
  <c r="T30" i="1"/>
  <c r="R30" i="1"/>
  <c r="S30" i="1" s="1"/>
  <c r="O30" i="1"/>
  <c r="P30" i="1" s="1"/>
  <c r="L30" i="1"/>
  <c r="M30" i="1" s="1"/>
  <c r="I30" i="1"/>
  <c r="AN29" i="1"/>
  <c r="AJ29" i="1"/>
  <c r="AF29" i="1"/>
  <c r="AB29" i="1"/>
  <c r="T29" i="1"/>
  <c r="R29" i="1"/>
  <c r="S29" i="1" s="1"/>
  <c r="O29" i="1"/>
  <c r="P29" i="1" s="1"/>
  <c r="L29" i="1"/>
  <c r="M29" i="1" s="1"/>
  <c r="I29" i="1"/>
  <c r="AN28" i="1"/>
  <c r="AJ28" i="1"/>
  <c r="AF28" i="1"/>
  <c r="AB28" i="1"/>
  <c r="T28" i="1"/>
  <c r="R28" i="1"/>
  <c r="S28" i="1" s="1"/>
  <c r="O28" i="1"/>
  <c r="P28" i="1" s="1"/>
  <c r="L28" i="1"/>
  <c r="M28" i="1" s="1"/>
  <c r="I28" i="1"/>
  <c r="AN27" i="1"/>
  <c r="AJ27" i="1"/>
  <c r="AF27" i="1"/>
  <c r="AB27" i="1"/>
  <c r="T27" i="1"/>
  <c r="R27" i="1"/>
  <c r="S27" i="1" s="1"/>
  <c r="O27" i="1"/>
  <c r="P27" i="1" s="1"/>
  <c r="L27" i="1"/>
  <c r="M27" i="1" s="1"/>
  <c r="I27" i="1"/>
  <c r="AN26" i="1"/>
  <c r="AJ26" i="1"/>
  <c r="AF26" i="1"/>
  <c r="AB26" i="1"/>
  <c r="T26" i="1"/>
  <c r="R26" i="1"/>
  <c r="S26" i="1" s="1"/>
  <c r="O26" i="1"/>
  <c r="P26" i="1" s="1"/>
  <c r="L26" i="1"/>
  <c r="M26" i="1" s="1"/>
  <c r="I26" i="1"/>
  <c r="AN25" i="1"/>
  <c r="AJ25" i="1"/>
  <c r="AF25" i="1"/>
  <c r="AB25" i="1"/>
  <c r="T25" i="1"/>
  <c r="R25" i="1"/>
  <c r="S25" i="1" s="1"/>
  <c r="O25" i="1"/>
  <c r="P25" i="1" s="1"/>
  <c r="L25" i="1"/>
  <c r="M25" i="1" s="1"/>
  <c r="I25" i="1"/>
  <c r="AN24" i="1"/>
  <c r="AJ24" i="1"/>
  <c r="AF24" i="1"/>
  <c r="AB24" i="1"/>
  <c r="T24" i="1"/>
  <c r="R24" i="1"/>
  <c r="S24" i="1" s="1"/>
  <c r="O24" i="1"/>
  <c r="P24" i="1" s="1"/>
  <c r="L24" i="1"/>
  <c r="M24" i="1" s="1"/>
  <c r="I24" i="1"/>
  <c r="AN23" i="1"/>
  <c r="AJ23" i="1"/>
  <c r="AF23" i="1"/>
  <c r="AB23" i="1"/>
  <c r="T23" i="1"/>
  <c r="R23" i="1"/>
  <c r="S23" i="1" s="1"/>
  <c r="O23" i="1"/>
  <c r="P23" i="1" s="1"/>
  <c r="L23" i="1"/>
  <c r="M23" i="1" s="1"/>
  <c r="I23" i="1"/>
  <c r="AN22" i="1"/>
  <c r="AJ22" i="1"/>
  <c r="AF22" i="1"/>
  <c r="AB22" i="1"/>
  <c r="T22" i="1"/>
  <c r="R22" i="1"/>
  <c r="S22" i="1" s="1"/>
  <c r="O22" i="1"/>
  <c r="P22" i="1" s="1"/>
  <c r="L22" i="1"/>
  <c r="M22" i="1" s="1"/>
  <c r="I22" i="1"/>
  <c r="AN20" i="1"/>
  <c r="AJ20" i="1"/>
  <c r="AF20" i="1"/>
  <c r="AB20" i="1"/>
  <c r="T20" i="1"/>
  <c r="R20" i="1"/>
  <c r="S20" i="1" s="1"/>
  <c r="O20" i="1"/>
  <c r="P20" i="1" s="1"/>
  <c r="L20" i="1"/>
  <c r="M20" i="1" s="1"/>
  <c r="I20" i="1"/>
  <c r="AN19" i="1"/>
  <c r="AJ19" i="1"/>
  <c r="AF19" i="1"/>
  <c r="AB19" i="1"/>
  <c r="T19" i="1"/>
  <c r="R19" i="1"/>
  <c r="S19" i="1" s="1"/>
  <c r="O19" i="1"/>
  <c r="P19" i="1" s="1"/>
  <c r="L19" i="1"/>
  <c r="M19" i="1" s="1"/>
  <c r="I19" i="1"/>
  <c r="AN18" i="1"/>
  <c r="AJ18" i="1"/>
  <c r="AF18" i="1"/>
  <c r="AB18" i="1"/>
  <c r="T18" i="1"/>
  <c r="R18" i="1"/>
  <c r="S18" i="1" s="1"/>
  <c r="O18" i="1"/>
  <c r="P18" i="1" s="1"/>
  <c r="L18" i="1"/>
  <c r="M18" i="1" s="1"/>
  <c r="I18" i="1"/>
  <c r="AN17" i="1"/>
  <c r="AJ17" i="1"/>
  <c r="AF17" i="1"/>
  <c r="AB17" i="1"/>
  <c r="T17" i="1"/>
  <c r="R17" i="1"/>
  <c r="S17" i="1" s="1"/>
  <c r="O17" i="1"/>
  <c r="P17" i="1" s="1"/>
  <c r="L17" i="1"/>
  <c r="M17" i="1" s="1"/>
  <c r="I17" i="1"/>
  <c r="AN16" i="1"/>
  <c r="AJ16" i="1"/>
  <c r="AF16" i="1"/>
  <c r="AB16" i="1"/>
  <c r="T16" i="1"/>
  <c r="R16" i="1"/>
  <c r="S16" i="1" s="1"/>
  <c r="O16" i="1"/>
  <c r="P16" i="1" s="1"/>
  <c r="L16" i="1"/>
  <c r="M16" i="1" s="1"/>
  <c r="I16" i="1"/>
  <c r="AN15" i="1"/>
  <c r="AJ15" i="1"/>
  <c r="AF15" i="1"/>
  <c r="AB15" i="1"/>
  <c r="T15" i="1"/>
  <c r="R15" i="1"/>
  <c r="S15" i="1" s="1"/>
  <c r="O15" i="1"/>
  <c r="P15" i="1" s="1"/>
  <c r="L15" i="1"/>
  <c r="M15" i="1" s="1"/>
  <c r="I15" i="1"/>
  <c r="AN13" i="1"/>
  <c r="AJ13" i="1"/>
  <c r="AF13" i="1"/>
  <c r="AB13" i="1"/>
  <c r="T13" i="1"/>
  <c r="R13" i="1"/>
  <c r="S13" i="1" s="1"/>
  <c r="O13" i="1"/>
  <c r="P13" i="1" s="1"/>
  <c r="L13" i="1"/>
  <c r="M13" i="1" s="1"/>
  <c r="I13" i="1"/>
  <c r="AN12" i="1"/>
  <c r="AJ12" i="1"/>
  <c r="AF12" i="1"/>
  <c r="AB12" i="1"/>
  <c r="T12" i="1"/>
  <c r="R12" i="1"/>
  <c r="S12" i="1" s="1"/>
  <c r="P12" i="1"/>
  <c r="O12" i="1"/>
  <c r="L12" i="1"/>
  <c r="M12" i="1" s="1"/>
  <c r="I12" i="1"/>
  <c r="U12" i="1" s="1"/>
  <c r="V12" i="1" s="1"/>
  <c r="W12" i="1" s="1"/>
  <c r="AN11" i="1"/>
  <c r="AJ11" i="1"/>
  <c r="AF11" i="1"/>
  <c r="AB11" i="1"/>
  <c r="T11" i="1"/>
  <c r="R11" i="1"/>
  <c r="S11" i="1" s="1"/>
  <c r="O11" i="1"/>
  <c r="P11" i="1" s="1"/>
  <c r="L11" i="1"/>
  <c r="M11" i="1" s="1"/>
  <c r="J11" i="1"/>
  <c r="I11" i="1"/>
  <c r="J12" i="1" l="1"/>
  <c r="U11" i="1"/>
  <c r="V11" i="1" s="1"/>
  <c r="W11" i="1" s="1"/>
  <c r="U19" i="1"/>
  <c r="V19" i="1" s="1"/>
  <c r="W19" i="1" s="1"/>
  <c r="J19" i="1"/>
  <c r="U24" i="1"/>
  <c r="V24" i="1" s="1"/>
  <c r="W24" i="1" s="1"/>
  <c r="J24" i="1"/>
  <c r="U28" i="1"/>
  <c r="V28" i="1" s="1"/>
  <c r="W28" i="1" s="1"/>
  <c r="J28" i="1"/>
  <c r="U32" i="1"/>
  <c r="V32" i="1" s="1"/>
  <c r="W32" i="1" s="1"/>
  <c r="J32" i="1"/>
  <c r="U15" i="1"/>
  <c r="V15" i="1" s="1"/>
  <c r="W15" i="1" s="1"/>
  <c r="J15" i="1"/>
  <c r="U17" i="1"/>
  <c r="V17" i="1" s="1"/>
  <c r="W17" i="1" s="1"/>
  <c r="J17" i="1"/>
  <c r="U20" i="1"/>
  <c r="V20" i="1" s="1"/>
  <c r="W20" i="1" s="1"/>
  <c r="J20" i="1"/>
  <c r="U25" i="1"/>
  <c r="V25" i="1" s="1"/>
  <c r="W25" i="1" s="1"/>
  <c r="J25" i="1"/>
  <c r="U29" i="1"/>
  <c r="V29" i="1" s="1"/>
  <c r="W29" i="1" s="1"/>
  <c r="J29" i="1"/>
  <c r="U33" i="1"/>
  <c r="V33" i="1" s="1"/>
  <c r="W33" i="1" s="1"/>
  <c r="J33" i="1"/>
  <c r="U26" i="1"/>
  <c r="V26" i="1" s="1"/>
  <c r="W26" i="1" s="1"/>
  <c r="J26" i="1"/>
  <c r="U30" i="1"/>
  <c r="V30" i="1" s="1"/>
  <c r="W30" i="1" s="1"/>
  <c r="J30" i="1"/>
  <c r="U13" i="1"/>
  <c r="V13" i="1" s="1"/>
  <c r="W13" i="1" s="1"/>
  <c r="J13" i="1"/>
  <c r="U16" i="1"/>
  <c r="V16" i="1" s="1"/>
  <c r="W16" i="1" s="1"/>
  <c r="J16" i="1"/>
  <c r="U18" i="1"/>
  <c r="V18" i="1" s="1"/>
  <c r="W18" i="1" s="1"/>
  <c r="J18" i="1"/>
  <c r="U23" i="1"/>
  <c r="V23" i="1" s="1"/>
  <c r="W23" i="1" s="1"/>
  <c r="J23" i="1"/>
  <c r="U27" i="1"/>
  <c r="V27" i="1" s="1"/>
  <c r="W27" i="1" s="1"/>
  <c r="J27" i="1"/>
  <c r="U31" i="1"/>
  <c r="V31" i="1" s="1"/>
  <c r="W31" i="1" s="1"/>
  <c r="J31" i="1"/>
  <c r="U22" i="1"/>
  <c r="V22" i="1" s="1"/>
  <c r="W22" i="1" s="1"/>
  <c r="J22" i="1"/>
  <c r="U37" i="1"/>
  <c r="V37" i="1" s="1"/>
  <c r="W37" i="1" s="1"/>
  <c r="U42" i="1"/>
  <c r="V42" i="1" s="1"/>
  <c r="W42" i="1" s="1"/>
  <c r="U49" i="1"/>
  <c r="V49" i="1" s="1"/>
  <c r="W49" i="1" s="1"/>
  <c r="J49" i="1"/>
  <c r="U34" i="1"/>
  <c r="J36" i="1"/>
  <c r="U38" i="1"/>
  <c r="V38" i="1" s="1"/>
  <c r="W38" i="1" s="1"/>
  <c r="J41" i="1"/>
  <c r="U43" i="1"/>
  <c r="V43" i="1" s="1"/>
  <c r="W43" i="1" s="1"/>
  <c r="U46" i="1"/>
  <c r="V46" i="1" s="1"/>
  <c r="W46" i="1" s="1"/>
  <c r="J46" i="1"/>
  <c r="U50" i="1"/>
  <c r="V50" i="1" s="1"/>
  <c r="W50" i="1" s="1"/>
  <c r="J50" i="1"/>
  <c r="U54" i="1"/>
  <c r="V54" i="1" s="1"/>
  <c r="W54" i="1" s="1"/>
  <c r="J54" i="1"/>
  <c r="U35" i="1"/>
  <c r="V35" i="1" s="1"/>
  <c r="W35" i="1" s="1"/>
  <c r="U40" i="1"/>
  <c r="V40" i="1" s="1"/>
  <c r="W40" i="1" s="1"/>
  <c r="U44" i="1"/>
  <c r="V44" i="1" s="1"/>
  <c r="W44" i="1" s="1"/>
  <c r="U47" i="1"/>
  <c r="V47" i="1" s="1"/>
  <c r="W47" i="1" s="1"/>
  <c r="J47" i="1"/>
  <c r="U51" i="1"/>
  <c r="V51" i="1" s="1"/>
  <c r="W51" i="1" s="1"/>
  <c r="J51" i="1"/>
  <c r="U56" i="1"/>
  <c r="V56" i="1" s="1"/>
  <c r="W56" i="1" s="1"/>
  <c r="J56" i="1"/>
  <c r="U60" i="1"/>
  <c r="V60" i="1" s="1"/>
  <c r="W60" i="1" s="1"/>
  <c r="J60" i="1"/>
  <c r="U63" i="1"/>
  <c r="V63" i="1" s="1"/>
  <c r="W63" i="1" s="1"/>
  <c r="J63" i="1"/>
  <c r="U65" i="1"/>
  <c r="V65" i="1" s="1"/>
  <c r="W65" i="1" s="1"/>
  <c r="J65" i="1"/>
  <c r="U48" i="1"/>
  <c r="V48" i="1" s="1"/>
  <c r="W48" i="1" s="1"/>
  <c r="J48" i="1"/>
  <c r="U52" i="1"/>
  <c r="V52" i="1" s="1"/>
  <c r="W52" i="1" s="1"/>
  <c r="J52" i="1"/>
  <c r="U57" i="1"/>
  <c r="V57" i="1" s="1"/>
  <c r="W57" i="1" s="1"/>
  <c r="J57" i="1"/>
  <c r="U53" i="1"/>
  <c r="V53" i="1" s="1"/>
  <c r="W53" i="1" s="1"/>
  <c r="J53" i="1"/>
  <c r="U58" i="1"/>
  <c r="V58" i="1" s="1"/>
  <c r="W58" i="1" s="1"/>
  <c r="J58" i="1"/>
  <c r="U59" i="1"/>
  <c r="V59" i="1" s="1"/>
  <c r="W59" i="1" s="1"/>
  <c r="J59" i="1"/>
  <c r="U62" i="1"/>
  <c r="V62" i="1" s="1"/>
  <c r="W62" i="1" s="1"/>
  <c r="J62" i="1"/>
  <c r="U64" i="1"/>
  <c r="V64" i="1" s="1"/>
  <c r="W64" i="1" s="1"/>
  <c r="J64" i="1"/>
  <c r="W9" i="1" l="1"/>
</calcChain>
</file>

<file path=xl/sharedStrings.xml><?xml version="1.0" encoding="utf-8"?>
<sst xmlns="http://schemas.openxmlformats.org/spreadsheetml/2006/main" count="675" uniqueCount="410">
  <si>
    <t>SECRETARÍA DISTRITAL DE GOBIERNO</t>
  </si>
  <si>
    <t>FORMATO DE FORMULACIÓN Y SEGUIMIENTO DE PLANES DE GESTIÓN</t>
  </si>
  <si>
    <t>VIGENCIA 2013</t>
  </si>
  <si>
    <t>MISIÓN:</t>
  </si>
  <si>
    <t>Somos la entidad cabeza del Sector Gobierno, Seguridad y Convivencia, responsable  de formular, agenciar y evaluar las políticas públicas en materia de derechos humanos, convivencia, seguridad, acceso a la justicia, construcción de ciudadanía, gobernabilidad democrática y el fortalecimiento del desarrollo local, en beneficio de las personas en el Distrito Capital.</t>
  </si>
  <si>
    <t>DEPENDENCIA</t>
  </si>
  <si>
    <t>Alcaldía Local Santa Fe</t>
  </si>
  <si>
    <t>RESPONSABLE DEPENDENCIA</t>
  </si>
  <si>
    <t>Alcade Local CARLOS RODOLFO BORJA HERRERA</t>
  </si>
  <si>
    <t>OBJETIVO ESTRATÉGICO</t>
  </si>
  <si>
    <t>PROCESO</t>
  </si>
  <si>
    <t>META PROCESO</t>
  </si>
  <si>
    <t>POND META</t>
  </si>
  <si>
    <t>ESTRUCTURA DEL INDICADOR</t>
  </si>
  <si>
    <t>Tipo de Anualización</t>
  </si>
  <si>
    <t>CUANTIFICACIÓN DE LA META</t>
  </si>
  <si>
    <t>INDICADOR</t>
  </si>
  <si>
    <t>I</t>
  </si>
  <si>
    <t>II</t>
  </si>
  <si>
    <t>III</t>
  </si>
  <si>
    <t>IV</t>
  </si>
  <si>
    <t>ANUAL</t>
  </si>
  <si>
    <t>Avane Anual Plan de Gestiòn</t>
  </si>
  <si>
    <t>NOMBRE</t>
  </si>
  <si>
    <t>FÓRMULA</t>
  </si>
  <si>
    <t xml:space="preserve">CATEGORÍA
</t>
  </si>
  <si>
    <t>Prog</t>
  </si>
  <si>
    <t>Eject</t>
  </si>
  <si>
    <t>% Eject</t>
  </si>
  <si>
    <t>NUMERADOR</t>
  </si>
  <si>
    <t>DENOMINADOR</t>
  </si>
  <si>
    <t>TRIMESTRE I</t>
  </si>
  <si>
    <t>TRIMESTRE II</t>
  </si>
  <si>
    <t>TRIMESTRE III</t>
  </si>
  <si>
    <t>TRIMESTRE IV</t>
  </si>
  <si>
    <t>PROCESOS ESTRATÉGICOS</t>
  </si>
  <si>
    <t>Identificación Meta Especifica</t>
  </si>
  <si>
    <t>Programado</t>
  </si>
  <si>
    <t>Ejecutado</t>
  </si>
  <si>
    <t>Análisis de avance</t>
  </si>
  <si>
    <t>Medio de verificación.</t>
  </si>
  <si>
    <t>Diseñar y aplicar los instrumentos técnicos y protocolarios necesarios que permitan la generación, acceso y democratización de la información soporte para la toma de decisiones de la entidad.</t>
  </si>
  <si>
    <t>GESTIÓN DE COMUNICACIONES</t>
  </si>
  <si>
    <t xml:space="preserve">Realizar 2 campañas comunicativas orientadas a difundir los servicios institucionales y promover el control social. </t>
  </si>
  <si>
    <t xml:space="preserve">Cantidad </t>
  </si>
  <si>
    <t>Suma</t>
  </si>
  <si>
    <t>Campañas comunicativas</t>
  </si>
  <si>
    <t>N° de campañas ejecutadas</t>
  </si>
  <si>
    <t>N° de campañas programadas</t>
  </si>
  <si>
    <t>Eficacia</t>
  </si>
  <si>
    <t xml:space="preserve">Desde el mes de enero la Oficina de Prensa viene adelantando en Monserrate la campaña preventiva "Que le plan no sea perder el rumbo" </t>
  </si>
  <si>
    <t>Piezas comunicativas (Pancartas, Afiches, Volantes; cuña radial )  disfraces representando el peligr</t>
  </si>
  <si>
    <t>LA CAMPAÑA QUE EL PALN NO SEA PERDR EL RUMBO ES PERMANENTE (SE ENFATIZA DE ACUERDO A LA NECESIDAD).</t>
  </si>
  <si>
    <t>PENDONES, VOLANTES, PACARTAS, DISFRACES IMPACTOS EN LOS MEDIOS DE COMUNICACION.</t>
  </si>
  <si>
    <t xml:space="preserve">Se realiza la campaña : "En la calle no te eleves.. Cuida tu celular" asi mismo se desarrollaron las campañas: CAMPAÑA QUE EL PLAN NO SEA PERDR EL RUMBO ES PERMANENTE (PERMANENTE), CAMPÑA EN SANTA FE EL ARMA ES EL DESARME, CAMPAÑA DE LIMPIEZA EN EL PARQUE SANTANDER: SANTA FE TU ESPACIO </t>
  </si>
  <si>
    <t xml:space="preserve">Aficahes, volantes, baner, camisetas, gorras </t>
  </si>
  <si>
    <t>Formular 1 plan de comunicaciones para la generación, acceso y democratización de la información soporte para la toma de decisiones de la entidad.</t>
  </si>
  <si>
    <t>Plan de comunicación para la generación, acceso y democratización de la información</t>
  </si>
  <si>
    <t>N° de planes de comunicación realizados</t>
  </si>
  <si>
    <t>N° planes de comunicación formulados</t>
  </si>
  <si>
    <t>EL PLAN DE COMUNICACIONE FUE ELABORADO Y APROBADO POR EL ALCALDE LOCAL. EN ESTE MOMENTO ESTA EN DESARROLLO.</t>
  </si>
  <si>
    <t>EL ARCHIVO DEL PLAN SE PUEDE VER DIGITALMENTE EN EL COMPUTADOR DE LA OFICINA DE PRENSA (CARPETA PRESA/PLANEACION/PLAN DE COMUNICACIONES)</t>
  </si>
  <si>
    <t>Formular 6 estrategias de comunicación externa  e interna para la entidad.  (3 internas y 3 externas por cada alcaldía local y nivel central).</t>
  </si>
  <si>
    <t>Estrategias comunicativas implementadas</t>
  </si>
  <si>
    <t>Número de estrategias comunicativas Realizadas</t>
  </si>
  <si>
    <t>Numero de estrategias comunicativas programadas</t>
  </si>
  <si>
    <t>EN DESARROLLO DE LAS SIGUIENTES ESTRATEGIAS: CONSOLIDARSE COMO CENTRO DE INFORMACION; FUENTE DE INFORMACION PARA MEDIOS ALTERNATIVOS/COMUNITARIOS E IDENTIDADES DISTRITALES; FORTALECIMIENTO DE LA PAGINA WEB INSTITUCIONAL Y REDES SOCIALES  (APLICA NIVEL EXTERNO/ INTERNO), CREACION DE CANAL INFORMATIVO INTERNO  IMPLEMENTACION DE PROCESOS  Y PROTOCOLOS DE COMUNICACION.</t>
  </si>
  <si>
    <t xml:space="preserve">Relaciones publicas con los periodistas que cubren Bogotá; uso de herramientas (boletines de prensa, registro fotografico /video; correos electronicos, publicaciones en redes socailes, pagina web, llamadas), aunmento de seguidores en redes sociales/pagina web institucional, campaña expectativa para lanzamiento de canal informativo interno, programacion de reunion para socializacion de estrategias y protocolos de comunicacion.  </t>
  </si>
  <si>
    <t xml:space="preserve">Publicaciopnes en los medios de comunicación; elaboracion y diseño de la edicion numero 1 del  boletin interno ;  cereacion del fan page en facebook ; actualizacion de la pagina web institucional; carpeta compartida con la Oficina de Planeacion para la sociliazacion de proyectos y manejo de imagen institucional  </t>
  </si>
  <si>
    <t>PROCESOS DE APOYO</t>
  </si>
  <si>
    <t>Satisfacer las necesidades de los colaboradores de la entidad y de las personas que demandan nuestros servicios, en desarrollo de la misión institucional y en el marco de la política y objetivos de calidad.</t>
  </si>
  <si>
    <t>GESTIÓN Y ADQUISICIÓN DE RECURSOS (LOCAL)</t>
  </si>
  <si>
    <t>Elaborar 1 plan de compras y contratación (Antes del primer trimestre).</t>
  </si>
  <si>
    <t>Plan de compras y contratación</t>
  </si>
  <si>
    <t>N° plan de compras y contratación  realizados</t>
  </si>
  <si>
    <t>N° plan de compras Y contratación  programados</t>
  </si>
  <si>
    <t>PLAN DE CONTRTACION PUBLICADO EN EL PORTAL DE CONTRATACION A LA VISTA.</t>
  </si>
  <si>
    <t>Archivar el 100% de documentos de acuerdo a las series documentales de la tabla de retención. (según la normatividad vigente).</t>
  </si>
  <si>
    <t>Porcentaje</t>
  </si>
  <si>
    <t>Archivos de documentos según tabla de retención documental</t>
  </si>
  <si>
    <t>N° de capetas archivadas según tabla de retención documental</t>
  </si>
  <si>
    <t>N° de capetas archivadas</t>
  </si>
  <si>
    <t>CARPETAS ORDENADAS SEGÚN LAS SERIES DOCUMENTALES DE LAS TABLAS DE RETENCION DOCUMENTAL</t>
  </si>
  <si>
    <t>ARCHIVO CENTRAL DE LA ALCALDIA Y DE LAS DIFERENTES ÁREAS QUE LA COMPONEN</t>
  </si>
  <si>
    <t>Girar como mínimo el  100% de  las Obligaciones por pagar de las vigencias anteriores.</t>
  </si>
  <si>
    <t xml:space="preserve">Giro de las obligaciones </t>
  </si>
  <si>
    <t>valor Girado de las obligaciones por pagar</t>
  </si>
  <si>
    <t>valor  de las obligaciones por pagar</t>
  </si>
  <si>
    <t>SE GIRO EL 20,94% CORRESPONDIENTE A LA TOTALIDAD DE LOS VALORES SOLICITADOS EN PAGO EN PRESUPUESTO.</t>
  </si>
  <si>
    <t>EJECUCION PRESUPUESTAL.</t>
  </si>
  <si>
    <t>VALOR TOTAL DE LAS OBLIGACIONES: 3,223,825,312 Y LO GIRADO FUE DE 1,685,317,079. SE AUTORIZO GIRAR DE ACUERDO CON LAS ACTAS DE LIQUIDACION EFECTUADAS PARA DICHAS OBLIGACIONES</t>
  </si>
  <si>
    <t>ACTAS DE LIQUIDACION</t>
  </si>
  <si>
    <t>Girar como mínimo el 80% del presupuesto asignado para  la vigencia.</t>
  </si>
  <si>
    <t>Porcentaje de Giros de  la vigencia</t>
  </si>
  <si>
    <t xml:space="preserve">Valor de Giros efectuados </t>
  </si>
  <si>
    <t>Valor Presupuesto disponible</t>
  </si>
  <si>
    <t>SE ESTA EN LA ETAPA DE FORMULACION Y CONTRATACION DE LOS PROYECTOS</t>
  </si>
  <si>
    <t>EJECUCION PRESUPUESTAL</t>
  </si>
  <si>
    <t>SE GIRO EL 4,91% CORRESPONDIENTE A LA TOTALIDAD DE LOS VALORES SOLICITADOS EN PAGO EN PRESUPUESTO</t>
  </si>
  <si>
    <t>El presupuesto de la vigencia equivale a $17.532.188.335 y los giros del trimestre equivalen a $838.639.539 lo que no da  un porcentaje de giros del 4.78 y no del 5.96 como se había reportado inicialmente.</t>
  </si>
  <si>
    <t>PREDIS</t>
  </si>
  <si>
    <t>DEL TOTAL DEL PRESUPUESTO 17.446.054.671 SE GIRO EN EL TRIMESTRE 5.196.726.376</t>
  </si>
  <si>
    <t xml:space="preserve">Liquidar el 100% de contratos terminados de vigencia 2012 y  años anteriores que cumplan requisitos. </t>
  </si>
  <si>
    <t>suma</t>
  </si>
  <si>
    <t xml:space="preserve"> contratos liquidados vig. Anteriores</t>
  </si>
  <si>
    <t>No. De contratos liquidados</t>
  </si>
  <si>
    <t>No. De contratos que cumplan requisitos por liquidar.</t>
  </si>
  <si>
    <t>se liquidaron 23 contratos terminados vigencia 2012 y años anteriores, sin embargo se reportan 22 ya que el aplicativo no permite ejecuciones por encima de lo programado</t>
  </si>
  <si>
    <t>carpetas que reposan en el archivo de contratacion del fdlsf</t>
  </si>
  <si>
    <t>LA META SE CUMPLIO POR ENCIMA DE LO PROGRAMADO TODA VEZ QUE SE CONTO CON LA ENTREGA OPORTUNA DE LA INFORMACION DE LOS CONTRATISTAS E INTERVENTORES PARA PODER SUSCRIBIR LAS ACTAS DE LIQUIDACION</t>
  </si>
  <si>
    <t>CARPETAS CONTENTIVAS DE LOS CONTRATOS</t>
  </si>
  <si>
    <t>SE HAN LOGRADO SUBSANAR LAS INCONCISTENCIAS EN LAS LIQUIDACIONES PARA PODER DAR TRAMITE A LAS MISMAS. El total de contratos a liquidar es de 70 en la vigencia, de los cuales se liquidaron 22.</t>
  </si>
  <si>
    <t>CARPETA CONTENTIVAS DE LOS CONTRATOS</t>
  </si>
  <si>
    <t>SE HAN LOGRADO SUBSANAR LAS INCONCISTENCIAS EN LAS LIQUIDACIONES PARA PODER DAR TRAMITE A LAS MISMAS. El total de contratos a liquidar es de 70 en la vigencia, de los cuales se liquidaron 23.</t>
  </si>
  <si>
    <t>Realizar 2 seguimientos sobre la eficacia, eficiencia o efectividad de las acciones de mejora identificadas en los planes de mejoramiento (de acuerdo a las fuentes establecidas en el procedimiento de gestión para la mejora), con el fin de cerrar las acciones.</t>
  </si>
  <si>
    <t>Cantidad</t>
  </si>
  <si>
    <t>Seguimiento a los planes de mejoramiento</t>
  </si>
  <si>
    <t xml:space="preserve">Número de seguimientos realizados al plan de mejoramiento </t>
  </si>
  <si>
    <t>Número de seguimientos programados al plan de mejoramiento</t>
  </si>
  <si>
    <t>SE REALIZO SEGUIMIENTO AL PLAN DE MEJRAMIENTO FORMULADO PARA SUBSANAR LOS INFORMES DE CONTROL INTERNO Y DE CALIDAD Y CONTRALORIA.</t>
  </si>
  <si>
    <t>Informe de seguimiento enviado Planeacion Y Sistemas de Información SGD y Contraloría.</t>
  </si>
  <si>
    <t>Se hizo seguimiento Plan de mejoramiento de las auditorias internas y externas (Veeduria y Contraloria).</t>
  </si>
  <si>
    <t>Se evidencia en el aplicativo de Gestión para la Mejora y el seguimiento del Plan de Mejoramiento con la Contraloria se evidencia en la Acta de reunión con Control Interno del 18 de diciembre del 2013.</t>
  </si>
  <si>
    <t>PROCESOS MISIONALES</t>
  </si>
  <si>
    <t>Diseñar e implementar un modelo de Inspección, Vigilancia y control, que dé respuestas a las necesidades de la ciudad.</t>
  </si>
  <si>
    <t>GESTIÓN NORMATIVA Y JURÍDICA LOCAL</t>
  </si>
  <si>
    <t>Elaborar 1 cronograma de operativos para espacio Público antes del primer trimestre de la vigencia</t>
  </si>
  <si>
    <t>Elaboración del cronograma de operativos</t>
  </si>
  <si>
    <t>N° Cronogramas elaborados</t>
  </si>
  <si>
    <t>N° Cronogramas Programados</t>
  </si>
  <si>
    <t>Cumplir el 100% del cronograma de operativos programados (espacio publico).</t>
  </si>
  <si>
    <r>
      <t xml:space="preserve">Operativos realizados en materia de </t>
    </r>
    <r>
      <rPr>
        <sz val="11"/>
        <color indexed="10"/>
        <rFont val="Calibri"/>
        <family val="2"/>
      </rPr>
      <t>Espacio Público</t>
    </r>
  </si>
  <si>
    <t xml:space="preserve">N° de operativos realizados </t>
  </si>
  <si>
    <t xml:space="preserve">N° de operativos programados </t>
  </si>
  <si>
    <t>Elaborar 1 cronograma de operativos para establecimientos de comercio antes del primer trimestre de la vigencia</t>
  </si>
  <si>
    <t>SE ELABORA CRONOGRAMA PARA CONTROL AL FUNCIONAMIENTO DE ESTABLECIMIENTOS DE COMERCIO.</t>
  </si>
  <si>
    <t>CUADRO DE PROGRAMACION.</t>
  </si>
  <si>
    <t>Cumplir el 100% del cronograma de operativos programados (Establecimientos de comercio ).</t>
  </si>
  <si>
    <r>
      <t xml:space="preserve">Operativos realizados en materia de </t>
    </r>
    <r>
      <rPr>
        <sz val="11"/>
        <color indexed="10"/>
        <rFont val="Calibri"/>
        <family val="2"/>
      </rPr>
      <t>Establecimientos de Comercio</t>
    </r>
  </si>
  <si>
    <t>Se ejecutaron los operativos programados  para el primer trimestre.</t>
  </si>
  <si>
    <t>Acta de operativos obrantes en archivo de la asesoria juridica</t>
  </si>
  <si>
    <t>programados, 2 fueron suspendidos: 25 de abril no hizo presencia el Hospital Centro Oriente y Personeria Local, 17 de mayo  no se pudo contar con acompañamiento de la Policia, por presentarse en dicha fecha diferentes eventos masivos en la ciudad y no había personal policial disponible para el apoyo en la realización del operativo.</t>
  </si>
  <si>
    <t>ACTA DE OPERATIVOS OBRANTES EN ARCHIVO JURIDICA</t>
  </si>
  <si>
    <t>estaban programados 4 operativos, se incluyo 1 mas para 5 en total, se cancelaron 2 por no tener acompañamiento de la Policia de la Tercera Estación y 1 por los problemas de orden público que se presentaron en el centro por las protestas y caminatas del paro agrario</t>
  </si>
  <si>
    <t>ACTAS DE OPERATIVO OBRANTES EN ARCHIVO DE JURIDICA</t>
  </si>
  <si>
    <t>se programaron 5 operativos de control a establecimientos de comercio a determinadas actividades comerciales, las cuales fueron modificadas de acuerdo a las necesidades de control a ciertas actividades comerciales, teniendo en cuenta la epoca de festividades navideñas</t>
  </si>
  <si>
    <t>actas de operativos</t>
  </si>
  <si>
    <t>Resolver 50 % de los expedientes  de la vigencia 2012 y anteriores en materia de Espacio Público,  por medio de la decisión principal (Entendida esta como el Acto Administrativo que surge después de agotar las inspecciones técnicas, la expresión de opiniones y demás actividades preliminares y que  se sienta como la primera posición de la Alcaldía local.)</t>
  </si>
  <si>
    <t>Decisiones de fondo proferidas (Decisiones Principales) de la vigencia 2012</t>
  </si>
  <si>
    <t>Nº de Decisiones principales proferidas</t>
  </si>
  <si>
    <t>Inventario de expedientes de actuaciones administrativas a 31 de diciembre de 2012</t>
  </si>
  <si>
    <t>SE DICTÓ UN FALLO ORDENANDOSE LA RESTITUCION DEL ESPACIO PUBLICO</t>
  </si>
  <si>
    <t>COPIA DE RESOLUCION OBRANTE EN ARCHIVO DE JURIDICA.</t>
  </si>
  <si>
    <t>se dictaron fallos de archivo y de sancion de restitucion de espacio publico, en 5 fallos en el trimestre, superandose la meda por contar con abogado de apoyo.</t>
  </si>
  <si>
    <t>se rectifica la base de actuaciones de espacio publico que no tienen fallo principal, siendo 35 actuaciones de 2012 hacia atrás.  Para el presente trimestre se fallaron 6 actuaciones administrativas.esquivalente al 33,33%, de acuerdo a la base rectificada el porcentaje del primer trimestre es 5,5% correspondiente a 1 fallo. Para el segundo trimestre el porcentaje es 27,77% correspondiente a 5 fallos.  total parcial a la fecha de la meta es del 66,60%.  Se sobrepasa la meta porque se dio prioridad al área de espacio publico</t>
  </si>
  <si>
    <t>COPIAS DE RESOLUCIONES OBRANTES EN ARCHIVO DE LA OFICINA JURIDICA</t>
  </si>
  <si>
    <t>Se fallaron 22 actuaciones administrativas, las cuales fueron: 10 por primer vez, 1 revocando y 11 archivando.  Equivalente al 25%, de acuerdo a la base rectificada el porcentaje del primer trimestre es 5,5% correspondiente a 1 fallo. Para el segundo trimestre el porcentaje es 27,77% correspondiente a 5 fallos.  total parcial a la fecha de la meta es del 66,60%. para el cuarto trimestre se cumplio con la meta establecida sobrepasando la meta  porque se dio prioridad al área de espacio publico</t>
  </si>
  <si>
    <t>ACTUACIONES OBRANTES EN EL ARCHIVO DE JURIDICA.</t>
  </si>
  <si>
    <t>Resolver 70% de los expedientes de la vigencia 2012 y anteriores en materia de Obras,  por medio de la decisión principal (Entendida esta como el Acto Administrativo que surge después de agotar las inspecciones técnicas, la expresión de opiniones y demás actividades preliminares y que  se sienta como la primera posición de la Alcaldía local.)</t>
  </si>
  <si>
    <t>COPIA DE RESOLUCION OBRANTE EN ARCHIVO DE JURIDICA</t>
  </si>
  <si>
    <t>SE TIENE COMO BASE 142 ACTUACIONES ADMINISTRATIVAS  PARA FALLOS PRINCIPALES DEL 2012 HACIA ATRÁS DE LO CUAL HAY QUE FALLAR EL 70% QUE EQUIVALE A 100 A.A. el cual esta representado a 92 Actuaciones para fallo durante la vigencia al cual se le aplica el porcetanje de cada trimestre.PARA EL SEGUNDO TRIMESTRE SE DICTARON 23 FALLOS SANCIONATORIOS Y ARCHIVOS EQUIVALENTE AL 16 % SIENDO LA META EL 15%. SE SOBREPASO LA META POR CUANTO SE CUENTA CON ABOGADO DE APOYO.</t>
  </si>
  <si>
    <t>SE PUEDEN ENCONTRAR ESTAS RESOLUCIONES DE FALLO EN LA CARPETA DE RESOLUCIONES  Y EN CADA UNA DE LAS ACTUACIONES ADMINISTRATIVAS.</t>
  </si>
  <si>
    <t>SE TIENE COMO BASE 92 ACTUACIONES ADMINISTRATIVAS  PARA FALLOS PRINCIPALES DEL 2012 HACIA ATRÁS DE LO CUAL HAY QUE FALLAR EL 70% QUE EQUIVALE A 65 A.A. PARA EL TERCER TRIMESTRE SE DICTARON 25 FALLOS SANCIONATORIOS Y ARCHIVOS EQUIVALENTE AL 27 % SIENDO LA META EL 20%. SE SOBREPASO LA META POR CUANTO SE CUENTA CON ABOGADO DE APOYO.</t>
  </si>
  <si>
    <t>SE PUEDEN ENCONTRAR ESTAS RESOLUCIONES DE FALLO EN LA CARPETA DE RESOLUCIONES  Y EN CADA UNA DE LAS ACTUACIONES ADMINISTRATIVAS</t>
  </si>
  <si>
    <t>SE TIENE COMO BASE 92 ACTUACIONES ADMINISTRATIVAS  PARA FALLOS PRINCIPALES DEL 2012 HACIA ATRÁS DE LO CUAL HAY QUE FALLAR EL 70% QUE EQUIVALE A 65 A.A. PARA EL  CUARTO          TRIMESTRE SE DICTARON 51  FALLOS SANCIONATORIOS Y ARCHIVOS EQUIVALENTE AL 55 % SIENDO LA META EL 20%. SE SOBREPASO LA META POR CUANTO SE CUENTA CON ABOGADO DE APOYO.</t>
  </si>
  <si>
    <t>Resolver 50% de los expedientes de la vigencia 2012 y anteriores en materia de Establecimientos de Comercio,  por medio de la decisión principal (Entendida esta como el Acto Administrativo que surge después de agotar las inspecciones técnicas, la expresión de opiniones y demás actividades preliminares y que  se sienta como la primera posición de la Alcaldía local.)</t>
  </si>
  <si>
    <t>Decisiones de fondo proferidas(Decisiones Principales) de la vigencia 2012</t>
  </si>
  <si>
    <t>SE RESOLVIERON 16 EXPEDIENTES, SIN EMBARGO SE REPORTAN 5.6 PORQUE EL APLICATIVO NO PERMITE MOSTRAR EJECUCIONES POR ENCIMA DE LO PROGRAMADO</t>
  </si>
  <si>
    <t>COPIA DE LAS RESOLUCIONES OBRANTES EN ARCHIVO DE LA ASESORIA JURIDICA</t>
  </si>
  <si>
    <t>la base tomada para fallos principales de querellas activas es de 112 actuaciones, para lo cual de acuerdo al plan de gestion se debe resolver el 50%. el cual esta representado a 56 Actuaciones para fallo durante la vigencia al cual se le aplica el porcetanje de cada trimestre. Para el segundo trimestre se dictaron 15 fallos principales  en las actuaciones administrativas, determinandose sanciones de cierre definitivo y archivos.  Los 15 fallos equivalen al 30% para el trimestre, superandose la meta, ya que se cuenta con un abodagado de apoyo</t>
  </si>
  <si>
    <t>COPIAS DE RESOLUCIONES OBRANTES EN ARCHIVO DE JURIDICA.</t>
  </si>
  <si>
    <t>Se dictaron 3 fallos principales de cierre definitivo para el presente trimestre para un 2,60%, ya que los demás fallos dictados correspondieron a trámites de recursos de reposición, revocatorias y perdida de fuerza ejecutoria, además que la Asesora Jurídica estuvo en período de vacaciones.  De igual manera se hace aclaración en los indicadores de los dos primeros trimestres: 1er trimestre, se dictaron 15 fallos principales, los cuales corresponden al 13,40%, habiendose terminado para el trimtestre impulsar el 5%. Para el 2o trimestre se dictaron 15 fallos principales correspondiendo al 13,40%, habiéndose determinado para el trimestre el 15% de impulso, para un total parcial de 29,4%, contra un 40% programado para los tres primeros trimestres  Para el tercer trimestre se tratará de dictar los 23 fallos principales que hacen falta para dar cumplimiento a la meta del 50% de 112 actuaciones por fallar</t>
  </si>
  <si>
    <t>se dictaron 17 fallos en total, de los cuales hay tramites de perdida de fuerza ejecutoria, recursos de reposición y tramites finales a preliminares.  No se logra la meta, ya que con el cambio del Plan de Ordenamiento Terrotorial, las actuaciones administrativas no se pudieron fallar de fondo, ya que a la fecha se está en la transición del conocimiento del nuevo POT y además previo es necesario solicitar en cada caso particular, el concepto de uso de suelo a la SECRETARIA DISTRITAL DE PLANEACION, para tomar decisiones de fondo</t>
  </si>
  <si>
    <t>copias de resoluciones en carpeta de archivo</t>
  </si>
  <si>
    <t>Resolver 50 % de los expedientes de la vigencia 2013 en materia de Espacio Público,  por medio de la decisión principal ( Entendida esta como el Acto Administrativo que surge después de agotar las inspecciones técnicas, la expresión de opiniones y demás actividades preliminares.)</t>
  </si>
  <si>
    <t>Decisiones de fondo proferidas(Decisiones Principales) de la vigencia 2013</t>
  </si>
  <si>
    <t>Nº de expedientes de actuaciones  recibidas en la vigencia 2013</t>
  </si>
  <si>
    <t>no hay datos</t>
  </si>
  <si>
    <t>se cumplio con la meta del 50% de expedientes de vigencia de 2013</t>
  </si>
  <si>
    <t>ARCHIVO DE LA OFICINA JURIDICA Y EN EL SISTEMA SI ACTUA</t>
  </si>
  <si>
    <t>Resolver 40% de los expedientes de la vigencia 2013 en materia de Obras,  por medio de la decisión principal (Entendida esta como el Acto Administrativo que surge después de agotar las inspecciones técnicas, la expresión de opiniones y demás actividades preliminares y que  se sienta como la primera posición de la Alcaldía local.)</t>
  </si>
  <si>
    <t>SE TIENE COMO BASE 26  ACTUACIONES ADMINISTRATIVAS  PARA FALLOS PRINCIPALES DEL 2013 DE LO CUAL HAY QUE FALLAR EL 40% QUE EQUIVALE A10 A.A. PARA EL  CUARTO  TRIMESTRE SE DICTARON  15  FALLOS SANCIONATORIOS Y ARCHIVOS EQUIVALENTE AL 60 % SIENDO LA META EL 40%. SE SOBREPASO LA META POR CUANTO SE CUENTA CON ABOGADO DE APOYO.</t>
  </si>
  <si>
    <t>Resolver 80% de los expedientes de la vigencia 2013 en materia de Establecimientos de Comercio,  por medio de la decisión principal (Entendida esta como el Acto Administrativo que surge después de agotar las inspecciones técnicas, la expresión de opiniones y demás actividades preliminares y que  se sienta como la primera posición de la Alcaldìa local.)</t>
  </si>
  <si>
    <t>Se fallaron en total 6 actuaciones de ley 232 de 1995 de la vigencia de 2013, las demás actuaciones se encuentran en diferentes etapas procesales y no se han fallado más por la entrada del nuevo PLAN DE ORDENAMIENTO TERRITORIAL ya que se está en la etapa de su conocimiento para su aplicación, teniendo que solicitarse en cada caso particular el concepto de uso de suelo a la SECRETARIA DISTRITAL DE PLANEACION</t>
  </si>
  <si>
    <t>Impulsar 60% de las acciones policivas en términos procesales ( Querellas y Contravenciones de la Vigencia 2012 y anteriores)</t>
  </si>
  <si>
    <t>Impulso procesal de querellas y contravenciones de la vigencia 2012</t>
  </si>
  <si>
    <t>Nº de querellas y contravenciones con impulso procesal  de la vigencia 2012</t>
  </si>
  <si>
    <t>Inventario de querellas y contravenciones a 31 de diciembre de 2012</t>
  </si>
  <si>
    <t>Se realizaron 95 impulsos de acciones policivas, sin embargo por cuestión del aplicativo que no deja colocar ejecuciones por encima de lo programado, se muestran apenas 60</t>
  </si>
  <si>
    <t>aplicativo si actua y querellas</t>
  </si>
  <si>
    <t xml:space="preserve">TODAS LAS QUERELLAS Y CONTRAVENCIONES RECIBIERON IMPULSO PROCESAL. SE DIO TERMINACION DEFINITIVA A 96 DE ELLAS. PARA VIGENCIA SE DEBE ATENDER 451 QUERELLAS QUE CORRESPONDEN AL 60%. </t>
  </si>
  <si>
    <t>EXPEDIENTE Y APLICATIVO SI ACTUA .</t>
  </si>
  <si>
    <t>Se cumplio con la meta al darsele impulso procesal a todas y cada una de las querellas y contravenciones que se tramitan en las inspecciones 3 A, C y D. Dentro del tramite se emitieron 45 fallos los cuales se encuentran en firme y ejecutoriados</t>
  </si>
  <si>
    <t xml:space="preserve">Aplicativo SI ACTUA y cada expediente </t>
  </si>
  <si>
    <t>Se cumplio con la meta al dar impulso procesal a todas y cada una de las querellas y contravenciones que se tramitan en las inspecciones 3 A, C y D. Dentro del tramite se emitieron 31 fallos los cuales se encuentran en firme y ejecutoriados</t>
  </si>
  <si>
    <t>SE PUEDEN ENCONTRAR LAS RESOLUCIONES EN FIRME Y EJECUTARIADAS Y LOS MOVIENTOS DADOS A CADA UNA DE LAS ACTUACIONES ADMINISTRATIVAS EN CADA UNO DE LOS EXPEDIENTES</t>
  </si>
  <si>
    <t>Impulsar 60% de las acciones policivas en términos procesales  ( Querellas y Contravenciones de la Vigencia 2013)</t>
  </si>
  <si>
    <t>Constante</t>
  </si>
  <si>
    <t>Impulso procesal de querellas y contravenciones de la vigencia 2013</t>
  </si>
  <si>
    <t>Nº de querellas y contravenciones con impulso procesal  de la vigencia 2013</t>
  </si>
  <si>
    <t>Nº de Querellas y contravenciones recibidas en la vigencia 2013</t>
  </si>
  <si>
    <t>Se reporta ejecución por debajo de lo programado. Sin embargo la secretaria general de inspecciones no argumento el porque no se logro dar cumplimiento al 60% programado para este trimestre.</t>
  </si>
  <si>
    <t>Aplicativo SI ACTUA y querellas.</t>
  </si>
  <si>
    <t>TODAS LAS QUERELLAS Y CONTRAVENCIONES RECIBIERON IMPULSO PROCESAL. SE DIO TERMINACION DEFINITIVA A 29 DE ELLAS. PARA VIGENCIA SE TIENE UN TOTAL 147 QUERELLAS DE LAS CUALES SE DEBE ATENDER EL 60% QUE CORRESPONDE A 89 QUERELLAS.</t>
  </si>
  <si>
    <t xml:space="preserve">EXPEDIENTE Y APLICATIVO SI ACTUA </t>
  </si>
  <si>
    <t>Se cumplio con la meta al darsele impulso procesal a todas y cada una de las querellas y contravenciones que se tramitan en las inspecciones 3 A, C y D. Dentro del tramite se emitieron 32 fallos los cuales se encuentran en firme y ejecutoriados</t>
  </si>
  <si>
    <t>Se cumplio con la meta al darsele impulso procesal a todas y cada una de las querellas y contravenciones que se tramitan en las inspecciones 3 A, C y D. Dentro del tramite se emitieron 52 fallos los cuales se encuentran en firme y ejecutoriados</t>
  </si>
  <si>
    <t>SE PUEDEN ENCONTRAR LAS RESOLUCIONES EN FIRME Y EJECUTARIADAS Y EL IMPULSO A LAS ACTUACIONES ADMINISTRATIVAS EN CADA UNO DE LOS EXPEDIENTES</t>
  </si>
  <si>
    <t>Lograr en máximo  15 días la realización de la audiencia de conciliación, Secretaria general de las inspecciones de policía o Corregidores.</t>
  </si>
  <si>
    <t>constante</t>
  </si>
  <si>
    <t>Tiempo promedio de realización de audiencias de conciliación</t>
  </si>
  <si>
    <t xml:space="preserve">Sumatoria de días para la realización de todas las audiencias de conciliación </t>
  </si>
  <si>
    <t>N° de Audiencias realizadas.</t>
  </si>
  <si>
    <t>Eficiencia</t>
  </si>
  <si>
    <t>SE EFECTUARON 91 AUDIENCIAS DENTRO DE LOS 15 DIAS COMO PRIMERA FECHA.</t>
  </si>
  <si>
    <t>APLICATIVO SI-ACTUA Y QUERELLAS</t>
  </si>
  <si>
    <t>NO SE ALCANZO LA META POR CUANTO LA TITULAR DE LA SECRETARIA GENERAL ESTUVO INCAPACITADA DURANTE MES Y MEDIO Y NO ENCARGARON A FUNCIONARIO LO QUE GENERO REPRESAMIENTO EN LAS CONCILIACIONES. UNA VEZ SE REINTEGRO LA FUNCIONARIA SE FIJARON LAS FECHAS PERO ESTAN IBAN A MAS DE 35 DIAS.</t>
  </si>
  <si>
    <t>APLICATIVO SI-ACTUA, CARPETA CONCILIACIONES Y QUERELLAS</t>
  </si>
  <si>
    <t>Se realizaron las audiencias de conciliacion en un tiempo menor del establecido por cuanto en la mayoria de los casos estaban involucrados menores de edad o adultos en situacion vulnerable haciendose necesaria la premura en la evacuacion de la conciliacion.     Se realizaron 97 conciliaciones (68 por primera vez y 29 segunda fecha) para un total de 916 horas trascurridas entre el momento de la radicacion y/o fijacion de segunda fecha y la practica de la conciliacion.</t>
  </si>
  <si>
    <t xml:space="preserve">Carpeta de conciliacion y cada expediente </t>
  </si>
  <si>
    <t>Se realizaron las audiencias de conciliacion en un tiempo menor del establecido por cuanto en la mayoria de los casos estaba involucrada poblacion en situacion vulnerable haciendose necesaria la premura en la evacuacion de la conciliacion.     Se realizaron 62 conciliaciones (44 por primera vez y 18 segunda fecha) para un total de 555 dias trascurridos entre el momento de la radicacion y/o fijacion de segunda fecha y la practica de la conciliacion.</t>
  </si>
  <si>
    <t>Suscribir 4 pactos con vendedores ambulantes para el control del espacio público.</t>
  </si>
  <si>
    <t>Pactos desarrollados y/o suscritos con vendedores ambulantes</t>
  </si>
  <si>
    <t>Nº de pactos suscritos y/o desarrollados</t>
  </si>
  <si>
    <t>Nº de pactos que se programen para desarrollar</t>
  </si>
  <si>
    <t>SE SUSCRIBIO UN PACTO  CON VENDEDORES AMBULANTES SEGÚN LO PRE3VISTO</t>
  </si>
  <si>
    <t>SE HA TENIDO REUNION CON LAS ONG QUE REPRESENTAN A LAS PERSONAS EN EJERCICIO DE LA PROSTITUCION, Y ALGUNOS DUEÑOS DE ESTABLECIMIENTOS COMO HOSTALES Y RESIDENCIAS</t>
  </si>
  <si>
    <t>SE SUSCRIBIO UN PACTO  CON VENDEDORES AMBULANTES  DE LAS CALLES 22, 23 Y 24, SEGÚN LO PREVISTO Y VENTAS DE  GALLINA EN LA CALLE 13 CON 13</t>
  </si>
  <si>
    <t>SE CREO MESA DE TRBAJO DONDE INTERVIENEN EL IPES Y SECRETARIA DE GOBIERNO CON LOS VENDEDORES INFORMALES DE LAS CALLES 22,23 Y 24 QUIENES OCUPAN ESTE ESPACIO LOS DOMINGOS Y FESTIVOS CON QUIENES SE VIENE HACIENDO REUNIONES PERIODICAS PARA QUE ESTAS PERSONAS SALGAN DE LA INFORMALIDAD.Y CON LOS VENDEDORES DELA AV JIMENEZ CON 13 SE COMPROMETIERON A REALIZAR ACERCAMIENTOS CON EL IPES PARA PODER SALIR DE LA INFORMALIDAD.</t>
  </si>
  <si>
    <t>NO HAY INFORMACION</t>
  </si>
  <si>
    <t>Generar 4 informes de seguimiento frente a la materializacion de ordenes de demolición en firme.</t>
  </si>
  <si>
    <t>Informes de seguimiento a los procesos de materialización de las ordenes de demolición</t>
  </si>
  <si>
    <t>Nº de Informes de seguimiento elaborados</t>
  </si>
  <si>
    <t>Nº de Informes de seguimiento programados</t>
  </si>
  <si>
    <t>NO SE CUMPLIO CON LA META POR CUANTO NO SE HA FIJADO FECHA DE DEMOLICIONES. POR CUANTO NO HASIDO POSIBLE LOS ESTUDIOS Y PRESUPUESTOS PREVIOS POR PARTE DEL CONTRATISTA.</t>
  </si>
  <si>
    <t>SE GENERARON 14 INFORMES AL ARQUITECTO DEL GRUPO DE GESTIÓN JURIDICA , PARA VERIFICAR  EL ESTADO DE LOS INMUEBLE  Y   SI NO SE HA DEMOLIDO SE ORDENARA LA DEMOLICION POR LA ALCALDIA, CON EL COBRO POSTERIOR AL INFRACTROR.</t>
  </si>
  <si>
    <t>SE PUEDEN ENCONTRAR ESTOS INFORMES  EN LA CARPETA DE ORDENES DE VISITA  Y EN CADA UNA DE LAS ACTUACIONES ADMINISTRATIVAS.</t>
  </si>
  <si>
    <t>Generar 4 informes de seguimiento frente a la materilización de ordenes de cierre de establecimiento de comercio</t>
  </si>
  <si>
    <t>Informes de seguimiento a los procesos de materialización de las ordenes de cierre a establecimientos de comercio</t>
  </si>
  <si>
    <t>SE DESARROLLO UN CONTROL AL CUMPLIMIENTO DE ORDENES DE CIERRE DEFINITIVO EN INMUEBLES EN DONDE SE APLICARON SELLOS , TOMANDOSE REGSITRO FOTOGRAFICO.  SE VERIFICO CUMPLIMIENTO EN DONDE SE REALIZÓ EL CONTROL</t>
  </si>
  <si>
    <t>ACTA DE OPERATIVO OBRANTE ARCHIVO DE JURIDICA</t>
  </si>
  <si>
    <t>se practicaron 2 operativos durante el trimestre para verificar el cumplimiento de ordenes de cierre definitivo.  Se sobrepasa la meta, ya que fue necesario realizar dichas visitas para dar respuesta a solicitudes de información de la Personería Local</t>
  </si>
  <si>
    <t>se practicaron 2 operativos durante el trimestre para verificar el cumplimiento de ordenes de cierre definitivo.  Se sobrepasa la meta, ya que fue necesario realizar dichas visitas para dar respuesta a solicitudes de información solicitada</t>
  </si>
  <si>
    <t>se realiza control al cumplimiento de ordenes de sello aplicados</t>
  </si>
  <si>
    <t>Se realizó seguimiento al Plan de mejoramiento formulado para subsanar los informes de control interno y de calidad y Contraloria.</t>
  </si>
  <si>
    <t>GESTIÓN PARA LA CONVIVENCIA Y SEGURIDAD INTEGRAL</t>
  </si>
  <si>
    <t>Lograr que el 80% de las personas que culminen la sensibilización y la motivación  evalúen el taller de formación con un nivel igual o superior  a bueno</t>
  </si>
  <si>
    <t xml:space="preserve">Porcentaje </t>
  </si>
  <si>
    <t>Logro de calificación superior a bueno</t>
  </si>
  <si>
    <t>N° de personas que evalúen el taller con una calificación superior a buena</t>
  </si>
  <si>
    <t xml:space="preserve">N° de personas evaluadas en el taller </t>
  </si>
  <si>
    <t>El N° de personas que evaluaron el taller con una calificacion superior a buena fueron 7. Sin embargo y teniendo en cuenta los parametros del aplicativo, no es posible reportar ejecución por encima de lo programado.
La evaluación se realiza con personas participantes en procesos de sencibilziacion frente al abordaje del conflicto ya que en el primer trimestre no se realizan motivaciones.</t>
  </si>
  <si>
    <t>Formatos de evaluacion 2L-GCS-F21.</t>
  </si>
  <si>
    <t>Avance optimo. Evaluación scorresponde a personas en proceso de Sensibilización frente al abordaje del conflicto y dos grupos de taller de ley 820.</t>
  </si>
  <si>
    <t xml:space="preserve">Formatos de evaluación 2L-GCS-F21  </t>
  </si>
  <si>
    <t>28 personas evaluaron los cuatro talleres de motivación realizados en el trimestre con una calificación entre buena y excelente. 
Por cada taller se toma una muestra representativa no inferior al 20% de los participantes se debe replantear en cuanto a calificación del 80% de las persinas evaluad como lo indica el denominador y no del total de personas participantes</t>
  </si>
  <si>
    <t>17 evaluaciones correspondientes a muestra representativa de participantes en tres (3) talleres de motivación realizados entre octubre y noviembre. Cumpliendo la meta propuesta</t>
  </si>
  <si>
    <t>Formatos de evaluación 2L-GCS-F21 (Medio físico carpeta procedimiento Motivación y formación básica)</t>
  </si>
  <si>
    <t>Alcanzar el 80% en el nivel de satisfacción del servicio de todo el proceso de mediación institucional.</t>
  </si>
  <si>
    <t xml:space="preserve">Nivel de satisfacción del servicio </t>
  </si>
  <si>
    <t>Sumatoria de puntuación obtenida</t>
  </si>
  <si>
    <t>Puntuación máxima a obtener(45)</t>
  </si>
  <si>
    <t>Efectividad</t>
  </si>
  <si>
    <t xml:space="preserve">La sumatoria de puntuación obtenida es de 15. Sin embargo y teniendo en cuenta los parametros del sistema no es posible reportar ejecución por encima de lo programado.
</t>
  </si>
  <si>
    <t>Formato consulta satisfaccion del servicio 2L-GCS-F7</t>
  </si>
  <si>
    <t>Avance optimo correspondiente al 93% del nivel de satisfacción.La meta está mal formulada en su medición por cuanto el puntaje maximo (denominador) es 15.Por lo anterior, el numero de resultado no se corresponde con el enunciado.</t>
  </si>
  <si>
    <t>Formato consulta satisfacción del servcio 2L-GCS-F7 (2 consultas)</t>
  </si>
  <si>
    <t>Se recalca que la sumatoria de la evaluación hecha por los ciudadanos es de 15 y no de 45 cpmo ya se ha reiterado. En general la calificación frente al ejercicio de mediación es buena y superior a los 12 puntos (80%)</t>
  </si>
  <si>
    <t>El 100% de las personas evaluadas calificaron el ejercicio de mediación como bueno o excelente con puntajes de cuatro (4) o (5) respectivamente. El indicador está mal planteado por cuanto tiene en cuenta la sumatoria de la evaluación pero no el numero de personas que evaluan</t>
  </si>
  <si>
    <t>Formatos de consulta satisfacción del servicio (Formato 2L-GCS-F7 - medio fisico  carpeta: Guia de acogida y orientación)</t>
  </si>
  <si>
    <t>motivar y sensibilizar a 200 ciudadanos en temas relacionados con el abordaje alternativo de conflictos</t>
  </si>
  <si>
    <t>Personas Motivadas y Sensibilizadas</t>
  </si>
  <si>
    <t>Número de  personas sensibilizadas y motivadas</t>
  </si>
  <si>
    <t>Número de  personas programadas.</t>
  </si>
  <si>
    <t>El numero es inferior al esperado debido a que no hubo respuesta a convocatoria de sensibilización y en Motivación está pendiente convenios con Ied de las localidades Santa fe y Candelaria</t>
  </si>
  <si>
    <t>Formatos de asistencia 2L-GCS-F20</t>
  </si>
  <si>
    <t>El numero es inferior al esperado puersto que no se encuentra a respuesta a convocatoria. Se replanteará estrategia de divulgación. Igualmente aun carece la Umc de profesional en derecho.</t>
  </si>
  <si>
    <t xml:space="preserve">Se logró por primera vez en el año superar la meta de trimestre establecida debido a convenio con Secretaria de integración socil realizando talleres preventivos de motivación con padres usuarios de jardines infantiles. Sin embargo, aun es dificil una respuesta a las convocatorias por parte de la comunidad en Gral. </t>
  </si>
  <si>
    <t>Al cierre del año 2013 se presentó la mayor cantidad de participantes superando ampliamente el numero programado. Compensando la baja participación en el primer trimestre del año</t>
  </si>
  <si>
    <t xml:space="preserve">Listados de asistencia  ( Formato 2L-GCS-F24 - Medio : Físico.  Carpeta procedimiento Motivación para ola convivencia  y formacion) </t>
  </si>
  <si>
    <t xml:space="preserve">Realizar 9 reuniones de retroalimentación con la red local de AVCC con el fin de mejorar los servicios prestados a la comunidad.   </t>
  </si>
  <si>
    <t>Reuniones de retroalimentación</t>
  </si>
  <si>
    <t>Número de reuniones de retroalimentación realizadas</t>
  </si>
  <si>
    <t>Número de reuniones de retroalimentación programadas</t>
  </si>
  <si>
    <t>SE CUMPLIO CON LA META</t>
  </si>
  <si>
    <t>Formato acta nde reunión 1D-PGE-F10</t>
  </si>
  <si>
    <t>Se canceló la reunión del mes de junio por solicitud de los Avcc debido a temporada vacacional</t>
  </si>
  <si>
    <t>La meta se ha cumplido según lo estimado</t>
  </si>
  <si>
    <t>La ultima reunión del año programafda para el mes de noviembre se canceló debido a la inasistencia de los Avcc de las localidades Santa fe y Candelaria. En el mes de diciembre no se realiza reunión debido a no actividad de los Pac.</t>
  </si>
  <si>
    <t>Acta de reunión y listado de asistencia (Medio: Físico, Carpeta procedimiento "Acompañamiento a procesos sociales)</t>
  </si>
  <si>
    <t>Realizar XXX informe de la gestión Institucional basado en las siguientes etapas( Formulación de la estrategia de intervención, Contactos, Aplicación y evaluación del servicio ofertado)</t>
  </si>
  <si>
    <t>Informe de gestión institucional</t>
  </si>
  <si>
    <t>Informe de gestión elaborado</t>
  </si>
  <si>
    <t>Informe de gestión programado</t>
  </si>
  <si>
    <t>El informe de gestión se entregará en el ultimo trimestre en el cual se considera que debido a la falta de demanda en casos de carácter comunitario se justificará la no intervención en caso de no contar con un caso intervención.</t>
  </si>
  <si>
    <t>No aplica</t>
  </si>
  <si>
    <t>Realizar xxx procesos de Sensibilización basados en las conflictividades de la localidad.</t>
  </si>
  <si>
    <t>Procesos de Sensibilización desarrollados por conflictividad</t>
  </si>
  <si>
    <t xml:space="preserve">Numero de procesos desarrollados </t>
  </si>
  <si>
    <t>Numero de conflictividades en los cuales se desarrollará el proceso de sensibilización.</t>
  </si>
  <si>
    <t>Ejecutar xxx Estrategias comunicativas que permitan posicionar los servicios de las casas de justicia( Afiches, Plegables, Web etc.)</t>
  </si>
  <si>
    <t>Ejecución de estrategias comunicativas</t>
  </si>
  <si>
    <t>Número de Estrategias comunicativas Ejecutadas</t>
  </si>
  <si>
    <t xml:space="preserve">Número de Estrategias comunicativas programadas. </t>
  </si>
  <si>
    <t xml:space="preserve">Realizar XXX Programas de casa de Justicia Móvil. </t>
  </si>
  <si>
    <t>Implementación de los programas de casas de Justicia Móvil.</t>
  </si>
  <si>
    <t>Número de programas de casas de Justicia móvil Realizadas</t>
  </si>
  <si>
    <t>Numero de programas de casas de Justicia móvil Programadas.</t>
  </si>
  <si>
    <t xml:space="preserve">Realizar  15 brigadas extramurales que se programen de acuerdo a la problemática (Jornadas pedagogicas sobre manejo adecuado de residuos sólidos) </t>
  </si>
  <si>
    <t xml:space="preserve">Realización  de Brigadas Extramurales </t>
  </si>
  <si>
    <t>Número de Brigadas extramurales realizadas</t>
  </si>
  <si>
    <t>Número de Brigadas extramurales programadas.</t>
  </si>
  <si>
    <t>2  SE FECTUARON EL MISMO TRABAJO DE SENSIBILIZACION SOBRE RESIDUOS SOLIDOS</t>
  </si>
  <si>
    <t>ACTA Y LISTADO DE ASISTENCIA</t>
  </si>
  <si>
    <t xml:space="preserve">SE CUMPLIO CON LA META. SE REALIZARON ACTIVIDADES DONDE FUIMOS A COMPAÑADOS POR OTRAS AUTORIDADES LOCALES COMO POLICIA NACIONAL E INTEGRACION SOCIAL.   </t>
  </si>
  <si>
    <t xml:space="preserve">LISTADO DE ASISTENCIA, CARPETA TRABAJO COMUNITARIO Y APLICATIVO SI ACTUA </t>
  </si>
  <si>
    <t xml:space="preserve">Se realizaron capacitaciones en el Colegio JULIO CESAR GARCIA -reciclaje-, el Edificio "Calle 20" -manejo de residuos solidos y escombros- y recuperacion de punto critico en el sector de San Victorino. Ademas de dictarsen charlas sobre comparendos pedagogicos -Secretaria general de Inspecciones- a infractores  que arrojan basuras en el espacio publico: vendedores ambulantes -Secretaria General de Inspecciones-, habitante de Calle -Calle 22 entre Carreras 7 y 10-. </t>
  </si>
  <si>
    <t xml:space="preserve">Carpeta trabajo comunitario y APLICATIVO SI ACTUA </t>
  </si>
  <si>
    <t xml:space="preserve">Se realizaron capacitaciones en el Centro Comercial EL LEY Cl 23 No. 22-30/36/44 -Disposicion y manejo de residuos solidos-, SAN VICTORINO Plazoleta la Mariposa -requerimiento a vendedores ambulantes para que mantengan limpio el espacio publico  y una taller sobre el reciclaje con botellas plasticas (Salon de la JAL). </t>
  </si>
  <si>
    <t xml:space="preserve">Formular 1 Plan integral de convivencia y seguridad ciudadana. </t>
  </si>
  <si>
    <t>Planes Integrales de Seguridad y Convivencia Formulados.</t>
  </si>
  <si>
    <t>Numero de planes Integrales de Seguridad y Convivencia Formulados</t>
  </si>
  <si>
    <t>Numero de planes Integrales de Seguridad y Convivencia programados</t>
  </si>
  <si>
    <t>Elaborar 1 informe   en la vigencia sobre la ejecución y seguimiento del plan integral de seguridad local</t>
  </si>
  <si>
    <t>Informes de Seguimiento a la ejecución del plan Integral de Seguridad.</t>
  </si>
  <si>
    <t>Número de Informes elaborados</t>
  </si>
  <si>
    <t>Número de Informes programados.</t>
  </si>
  <si>
    <t>Realizar 8 recorridos de identificación y monitoreo  de puntos críticos  para llevar a cabo acciones de prevención en emergencias. CLE</t>
  </si>
  <si>
    <t xml:space="preserve">Recorridos para identificación y monitoreo de puntos críticos. </t>
  </si>
  <si>
    <t>Número de recorridos realizados</t>
  </si>
  <si>
    <t>Número de recorridos programados</t>
  </si>
  <si>
    <t>Debido a que nuestra localidad está asentada en una formación de ladera y presenta todas las patologías que conllevan a una po0sible emergencia  y de acuerdo con los requerimientos de la comunidad y de los integrantes del CLE, se realizaron seis recorridos adicionales  parab vigilar y hacer seguimiento a los puntos criticos existentes y los nuevos que se han presentado por causa del clima.</t>
  </si>
  <si>
    <t>ACTAS DE RECORRIDO.</t>
  </si>
  <si>
    <t>Debido a que nuestra localidad está asentada en una formación de ladera y presenta todas las patologías que conllevan a una po0sible emergencia  y de acuerdo con los requerimientos LA META SE CUMPLIO DEBIDO A QUE LA OLA INVERNAL DEL TRIMESTRE NOS LLEVO A REALIZAR CONSTATNTES SEGUIMINETOS A LOS PUNTOS PRIORIZADOS TANTO DE REMOSION EN MASA COMO DE OLA INVERNAL</t>
  </si>
  <si>
    <t>ACTAS DEL COMITÉ LOCAL DE EMERGENCIAS</t>
  </si>
  <si>
    <t>SE REALIZARON LOS RECORRIDOS PROGRAMADOS DE ACUERDO CON LO ESTIPULADO EN LAS REUNIONES DEL CLE ORDINARIAS Y EXTRAORDINARIAS ACTUALIZANDO LAS MATRICES DE OLA INVERNAL Y REMOCIÓN EN MASA.  LOS MONITOREOS SE REALIZARON EN TODA LA LOCALIDAD.</t>
  </si>
  <si>
    <t>ACTAS DE RECORRIDOS</t>
  </si>
  <si>
    <t>Realizar 15 acciones  de sensibilización para el acatamiento voluntario en   normas de convivencia. (Inspecciones de policía)</t>
  </si>
  <si>
    <t>Acciones de Sensibilización para el acatamiento voluntario en normas de convivencia</t>
  </si>
  <si>
    <t>Número de acciones de sensibilización realizadas.</t>
  </si>
  <si>
    <t>Número de acciones de sensibilización programadas</t>
  </si>
  <si>
    <t>EN ESTE TRBAJO PEDAGÒCICO SE EFECTUÒ LA SENSIBILIZACION EXTRAMURAL</t>
  </si>
  <si>
    <t xml:space="preserve">Se realizaron charlas y reuniones a tenedores de caninos considerados de raza peligrosa,   a consumidores de bebidas alcoholicas en espacio publico -Parque Nacional- a responsables de establecimientos de comercio -restaurantes de la Carrera 9 entre calles 19 y 16 seguridad contra incendios-, a ciudadanos que realizan obras para el manejo de escombros y a comerciantes de la cra. 8 entre calles 19 y 26 contra incendios.  </t>
  </si>
  <si>
    <t xml:space="preserve">Se realizaron charlas pedagogicas a tenedores de caninos considerados de raza peligrosa que deambulaban por el Parque Nacional (Torre del Reloj) y a ciudadanos que estaban realizando obras con permisoo de Curaduria pero no disponian correctamente los escombros en el espacio publico (Sala de Conciliacion de la Secretaria General) </t>
  </si>
  <si>
    <t>Diseñar 1  instrumento que permita medir el impacto generado en las acciones de sensibilización.</t>
  </si>
  <si>
    <t>Instrumento de medición de los impactos generados por las acciones de sensibilización</t>
  </si>
  <si>
    <t>Numero de Instrumentos Diseñados</t>
  </si>
  <si>
    <t>Numero de Instrumentos Programados</t>
  </si>
  <si>
    <t>Consolidar la institucionalidad local como líder en los procesos de implementación, evaluación y control de las políticas públicas, el desarrollo territorial y la gestión social integral.</t>
  </si>
  <si>
    <t>GESTIÓN PARA EL DESARROLLO LOCAL</t>
  </si>
  <si>
    <t>Ejecutar el 100% del presupuesto  territorializado de acuerdo a la matriz de la Territorialización.</t>
  </si>
  <si>
    <t>presupuestos territorializados</t>
  </si>
  <si>
    <t>presupuestos territorializado ejecutado</t>
  </si>
  <si>
    <t>Presupuesto territorializado programado de acuerdo a la matriz</t>
  </si>
  <si>
    <t>LA EJECUCIÓN SE INCREMENTARÁ EN EL SEGUNDO TRIMESTRE, UNA VEZ FINALICE LA FASE DE FORMULACIÓN Y SE INICIE LA DE CONTRATACIÓN</t>
  </si>
  <si>
    <t>APLICATIVO PREDIS Y EJECUCIÓN PRESUPUESTAL</t>
  </si>
  <si>
    <t>PENDIENTES DE CONSOLIDAR LA INFORMACION PARA SUMINISTRAR DATO REAL</t>
  </si>
  <si>
    <t>INFORMACION ENCONTRADA EN EL APLICATIVO PREDIS</t>
  </si>
  <si>
    <t>PENDIENTE DE CONSOLIDACIÓN REAL</t>
  </si>
  <si>
    <t>MATRIZ DE TERRITORIALIZACIÓN</t>
  </si>
  <si>
    <t>EL PRESUPUESTO TERRITORIALIZADO ES DE 13,196,561,000 Y SE EJECUTO 2,639,312,200, PERO SE ESTA PENDIENTE DE CONSOLIDACION FINAL.</t>
  </si>
  <si>
    <t>MATRIZ DE TERRITORIALIZACION</t>
  </si>
  <si>
    <t>Lograr  25% de avance en cumplimiento de las metas del plan de desarrollo local vigente.</t>
  </si>
  <si>
    <t>Avance metas plan  de desarrollo</t>
  </si>
  <si>
    <t>N° Metas ejecutadas en el plan de desarrollo</t>
  </si>
  <si>
    <t>N° Metas programadas en el plan de desarrollo</t>
  </si>
  <si>
    <t>LAS METAS SON PARA LA VIGENCIA DEL PLAN DE DESARROLLO Y SE CUMPLEN DE ACUERDO CON LO PRESUPUESTADO. Durante el tercer trimestre se avanzó en siete de las 42 metas  que corresponden a proyectos de inversión social y gestión administrativa</t>
  </si>
  <si>
    <t>NÚMERO DE PROYECTOS FORMULADOS.                  MUSI</t>
  </si>
  <si>
    <t>LAS METAS SON PARA LA VIGENCIA DEL PLAN DE DESARROLLO Y SE CUMPLEN DE ACUERDO CON LO PRESUPUESTADO. Durante el tercer trimestre se avanzó en dos de las 42 metas  que corresponden a proyectos de inversión social y gestión administrativa</t>
  </si>
  <si>
    <t xml:space="preserve">Publicar 1  informe de rendición de cuentas en la página Web de la alcaldía local. </t>
  </si>
  <si>
    <t>Informes de rendición de cuentas</t>
  </si>
  <si>
    <t>N° de  informes publicados en la pagina Web</t>
  </si>
  <si>
    <t>N° de  informes programados</t>
  </si>
  <si>
    <t>Se publicó el informe en la pagina web segun directrices de la veeduria distrital</t>
  </si>
  <si>
    <t>pagina web y archivo que reposa en la oficina de comunicaciones</t>
  </si>
  <si>
    <t>Adelantar 2 informes de seguimiento y evaluación de los impactos generados de la ejecución de los planes, programas y proyectos de la localidad.</t>
  </si>
  <si>
    <t>Informe de seguimiento</t>
  </si>
  <si>
    <t>N° de informes de seguimiento  realizados</t>
  </si>
  <si>
    <t>N° de informes de seguimiento  programados</t>
  </si>
  <si>
    <t>SE PRESENTARA CON EL INFORME ANUAL DE RENDICION DE CUENTAS</t>
  </si>
  <si>
    <t>Diseñar e implementar herramientas que fortalezca a las alcaldías locales y garantice las acciones transectoriales necesarias para dar respuesta integrales a los territorios.</t>
  </si>
  <si>
    <t>AGENCIAMIENTO DE LA POLÍTICA PÚBLICA EN LO LOCAL</t>
  </si>
  <si>
    <t>Aprobar 1 Plan de Acción del Consejo Local de Gobierno de la localidad articulado con las otras instancias de coordinación antes del primer trimestre de la vigencia.</t>
  </si>
  <si>
    <t>Aprobación de los planes de acción del Consejo Local de gobierno.</t>
  </si>
  <si>
    <t>N° de planes de acción del consejo local de gobierno aprobados</t>
  </si>
  <si>
    <t>N° de planes de acción del consejo local recepcionados</t>
  </si>
  <si>
    <t>SE ELABORO CONJUNTAMENTE CON TODOS LOS INTEGRANTES DEL CONSEJO LOCAL DE GOBIERNO Y FUE APROBADO EN LA SESION DEL MES DE FEBRERO.</t>
  </si>
  <si>
    <t>PLAN DE ACCION.</t>
  </si>
  <si>
    <t>Adelantar 2 informes de seguimiento y evaluación del cumplimiento del Plan de Acción del Consejo Local de Gobierno.</t>
  </si>
  <si>
    <t>Informes de seguimiento y evaluación del cumplimiento del plan de acción.</t>
  </si>
  <si>
    <t>N° de informes de seguimiento y evaluación elaborados.</t>
  </si>
  <si>
    <t>N° de informes de seguimiento y evaluación programados</t>
  </si>
  <si>
    <t>Se realizó el informe pero queda pendiente el envío a las entidades.</t>
  </si>
  <si>
    <t>Informe de seguimiento primer semestre de 2013.</t>
  </si>
  <si>
    <t>SE PRESENTO EN CLG DEL MES DE DICIEMBRE</t>
  </si>
  <si>
    <t>ACTAS DEL CLG</t>
  </si>
  <si>
    <t>Lograr que el 90% de las acciones propuestas en el Plan de acción del CLG se cumplan.</t>
  </si>
  <si>
    <t>cumplimiento de las acciones propuestas en el CLG</t>
  </si>
  <si>
    <t>N° de acciones ejecutadas  en el plan de acción.</t>
  </si>
  <si>
    <t>N° de acciones programadas  para el plan de acción</t>
  </si>
  <si>
    <t>Se cumplieron 4 metas, sin embargo se reporta como cumplimiento 2.7 metas porque el aplicativo no permite ejecuciones por encima de lo programado</t>
  </si>
  <si>
    <t>Carpeta del Consejo Local de Gopbierno que reposa en la Oficina de la Coordinación Administrativa y Financiera</t>
  </si>
  <si>
    <t>El Secretarío Técnico del CLG presentó en el mes de Junio a los directivos los avances del plan de acción, del cual e ha ejecutado el 42.5 %.</t>
  </si>
  <si>
    <t>Informe de seguimiento y evaluación del cumplimiento del Plan de acción del CLG.</t>
  </si>
  <si>
    <t>SE HA VENIDO CUMPLIENDO CABALMENTE EL CRONOGRAMA DE ACTIVIDADES. Se han ejecutado 10m de 12 actividades programadas del plan de acción en mas de un 50% de la actividad</t>
  </si>
  <si>
    <t>LO PROGRAMADO DEL PLAN DE ACCION SE HA VENIDO CUMPLIENDO EN UN 100%</t>
  </si>
  <si>
    <t xml:space="preserve">Dentro de del seguimiento se encontraron las siguientes observaciones: los avances del plan de acción no se presentaron en el mes de abril, sino en junio, teniendo en cuenta que había sido aprobado en el mes anterior y no había mayor avance. </t>
  </si>
  <si>
    <t xml:space="preserve">Acta de reunión </t>
  </si>
  <si>
    <t>INFORMACION NO RESGISTRADA EN EL APLICATIVO SIPSE</t>
  </si>
  <si>
    <t>INFORMACION AJUSTADA O COLPLEMENTARIA DESPUES DEL CIERRE APLICATIVO SIPSE</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</si>
</sst>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_-* #,##0.00\ _€_-;\-* #,##0.00\ _€_-;_-* \-??\ _€_-;_-@_-"/>
    <numFmt numFmtId="166" formatCode="_-* #,##0\ _€_-;\-* #,##0\ _€_-;_-* \-??\ _€_-;_-@_-"/>
    <numFmt numFmtId="167" formatCode="_ [$€-2]\ * #,##0.00_ ;_ [$€-2]\ * \-#,##0.00_ ;_ [$€-2]\ * \-??_ "/>
    <numFmt numFmtId="168" formatCode="yyyy/mm/dd"/>
    <numFmt numFmtId="169" formatCode="_ * #,##0.00_ ;_ * \-#,##0.00_ ;_ * \-??_ ;_ @_ "/>
    <numFmt numFmtId="170" formatCode="_(* #,##0.00_);_(* \(#,##0.00\);_(* \-??_);_(@_)"/>
    <numFmt numFmtId="171" formatCode="yyyy\-mm\-dd;@"/>
  </numFmts>
  <fonts count="36" x14ac:knownFonts="1">
    <font>
      <sz val="11"/>
      <color theme="1"/>
      <name val="Calibri"/>
      <family val="2"/>
      <scheme val="minor"/>
    </font>
    <font>
      <sz val="11"/>
      <color indexed="8"/>
      <name val="Calibri"/>
      <family val="2"/>
    </font>
    <font>
      <sz val="10"/>
      <name val="Calibri"/>
      <family val="2"/>
    </font>
    <font>
      <sz val="10"/>
      <name val="Arial"/>
      <family val="2"/>
    </font>
    <font>
      <sz val="10"/>
      <color indexed="8"/>
      <name val="Calibri"/>
      <family val="2"/>
    </font>
    <font>
      <b/>
      <sz val="10"/>
      <color indexed="8"/>
      <name val="Calibri"/>
      <family val="2"/>
    </font>
    <font>
      <b/>
      <u/>
      <sz val="10"/>
      <color indexed="10"/>
      <name val="Calibri"/>
      <family val="2"/>
    </font>
    <font>
      <sz val="11"/>
      <name val="Calibri"/>
      <family val="2"/>
    </font>
    <font>
      <sz val="10"/>
      <color indexed="10"/>
      <name val="Calibri"/>
      <family val="2"/>
    </font>
    <font>
      <b/>
      <sz val="10"/>
      <name val="Calibri"/>
      <family val="2"/>
    </font>
    <font>
      <sz val="9"/>
      <name val="Arial"/>
      <family val="2"/>
    </font>
    <font>
      <b/>
      <sz val="10"/>
      <color indexed="10"/>
      <name val="Calibri"/>
      <family val="2"/>
    </font>
    <font>
      <sz val="12"/>
      <name val="Calibri"/>
      <family val="2"/>
    </font>
    <font>
      <b/>
      <sz val="12"/>
      <color indexed="10"/>
      <name val="Calibri"/>
      <family val="2"/>
    </font>
    <font>
      <sz val="11"/>
      <color indexed="10"/>
      <name val="Calibri"/>
      <family val="2"/>
    </font>
    <font>
      <b/>
      <sz val="11"/>
      <color indexed="10"/>
      <name val="Calibri"/>
      <family val="2"/>
    </font>
    <font>
      <sz val="9"/>
      <color indexed="8"/>
      <name val="Calibri"/>
      <family val="2"/>
    </font>
    <font>
      <sz val="11"/>
      <name val="Arial"/>
      <family val="2"/>
    </font>
    <font>
      <sz val="18"/>
      <name val="Arial"/>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8"/>
      <name val="Arial"/>
      <family val="2"/>
      <charset val="1"/>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0"/>
      <name val="Arial"/>
      <family val="2"/>
      <charset val="1"/>
    </font>
    <font>
      <b/>
      <sz val="18"/>
      <color indexed="56"/>
      <name val="Cambria"/>
      <family val="2"/>
    </font>
    <font>
      <b/>
      <sz val="11"/>
      <color indexed="8"/>
      <name val="Calibri"/>
      <family val="2"/>
    </font>
  </fonts>
  <fills count="29">
    <fill>
      <patternFill patternType="none"/>
    </fill>
    <fill>
      <patternFill patternType="gray125"/>
    </fill>
    <fill>
      <patternFill patternType="solid">
        <fgColor indexed="9"/>
        <bgColor indexed="26"/>
      </patternFill>
    </fill>
    <fill>
      <patternFill patternType="solid">
        <fgColor indexed="62"/>
        <bgColor indexed="56"/>
      </patternFill>
    </fill>
    <fill>
      <patternFill patternType="solid">
        <fgColor indexed="22"/>
        <bgColor indexed="31"/>
      </patternFill>
    </fill>
    <fill>
      <patternFill patternType="solid">
        <fgColor indexed="11"/>
        <bgColor indexed="49"/>
      </patternFill>
    </fill>
    <fill>
      <patternFill patternType="solid">
        <fgColor indexed="31"/>
        <bgColor indexed="22"/>
      </patternFill>
    </fill>
    <fill>
      <patternFill patternType="solid">
        <fgColor indexed="27"/>
        <bgColor indexed="41"/>
      </patternFill>
    </fill>
    <fill>
      <patternFill patternType="solid">
        <fgColor indexed="49"/>
        <bgColor indexed="40"/>
      </patternFill>
    </fill>
    <fill>
      <patternFill patternType="solid">
        <fgColor indexed="13"/>
        <bgColor indexed="34"/>
      </patternFill>
    </fill>
    <fill>
      <patternFill patternType="solid">
        <fgColor indexed="25"/>
        <bgColor indexed="10"/>
      </patternFill>
    </fill>
    <fill>
      <patternFill patternType="solid">
        <fgColor indexed="44"/>
        <bgColor indexed="3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47"/>
        <bgColor indexed="22"/>
      </patternFill>
    </fill>
    <fill>
      <patternFill patternType="solid">
        <fgColor indexed="29"/>
        <bgColor indexed="45"/>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52"/>
        <bgColor indexed="51"/>
      </patternFill>
    </fill>
    <fill>
      <patternFill patternType="solid">
        <fgColor indexed="10"/>
        <bgColor indexed="25"/>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0"/>
        <bgColor indexed="60"/>
      </patternFill>
    </fill>
    <fill>
      <patternFill patternType="solid">
        <fgColor indexed="17"/>
        <bgColor indexed="21"/>
      </patternFill>
    </fill>
  </fills>
  <borders count="89">
    <border>
      <left/>
      <right/>
      <top/>
      <bottom/>
      <diagonal/>
    </border>
    <border>
      <left style="medium">
        <color indexed="58"/>
      </left>
      <right style="thin">
        <color indexed="58"/>
      </right>
      <top style="medium">
        <color indexed="58"/>
      </top>
      <bottom/>
      <diagonal/>
    </border>
    <border>
      <left style="thin">
        <color indexed="58"/>
      </left>
      <right/>
      <top/>
      <bottom/>
      <diagonal/>
    </border>
    <border>
      <left style="thin">
        <color indexed="58"/>
      </left>
      <right/>
      <top/>
      <bottom style="thin">
        <color indexed="58"/>
      </bottom>
      <diagonal/>
    </border>
    <border>
      <left style="thin">
        <color indexed="58"/>
      </left>
      <right style="thin">
        <color indexed="58"/>
      </right>
      <top style="thin">
        <color indexed="58"/>
      </top>
      <bottom style="thin">
        <color indexed="58"/>
      </bottom>
      <diagonal/>
    </border>
    <border>
      <left style="thin">
        <color indexed="58"/>
      </left>
      <right style="thin">
        <color indexed="58"/>
      </right>
      <top style="thin">
        <color indexed="58"/>
      </top>
      <bottom style="medium">
        <color indexed="58"/>
      </bottom>
      <diagonal/>
    </border>
    <border>
      <left style="medium">
        <color indexed="58"/>
      </left>
      <right/>
      <top/>
      <bottom style="medium">
        <color indexed="58"/>
      </bottom>
      <diagonal/>
    </border>
    <border>
      <left style="medium">
        <color indexed="58"/>
      </left>
      <right style="thin">
        <color indexed="58"/>
      </right>
      <top/>
      <bottom style="medium">
        <color indexed="58"/>
      </bottom>
      <diagonal/>
    </border>
    <border>
      <left/>
      <right style="thin">
        <color indexed="58"/>
      </right>
      <top/>
      <bottom style="thin">
        <color indexed="58"/>
      </bottom>
      <diagonal/>
    </border>
    <border>
      <left style="thin">
        <color indexed="58"/>
      </left>
      <right style="thin">
        <color indexed="58"/>
      </right>
      <top/>
      <bottom style="medium">
        <color indexed="58"/>
      </bottom>
      <diagonal/>
    </border>
    <border>
      <left style="thin">
        <color indexed="58"/>
      </left>
      <right style="thin">
        <color indexed="58"/>
      </right>
      <top/>
      <bottom style="thin">
        <color indexed="58"/>
      </bottom>
      <diagonal/>
    </border>
    <border>
      <left/>
      <right style="thin">
        <color indexed="58"/>
      </right>
      <top style="thin">
        <color indexed="58"/>
      </top>
      <bottom style="thin">
        <color indexed="58"/>
      </bottom>
      <diagonal/>
    </border>
    <border>
      <left/>
      <right style="thin">
        <color indexed="58"/>
      </right>
      <top style="thin">
        <color indexed="58"/>
      </top>
      <bottom style="medium">
        <color indexed="58"/>
      </bottom>
      <diagonal/>
    </border>
    <border>
      <left/>
      <right style="thick">
        <color indexed="8"/>
      </right>
      <top style="thick">
        <color indexed="8"/>
      </top>
      <bottom style="thick">
        <color indexed="8"/>
      </bottom>
      <diagonal/>
    </border>
    <border>
      <left style="thick">
        <color indexed="8"/>
      </left>
      <right style="thick">
        <color indexed="8"/>
      </right>
      <top style="thick">
        <color indexed="8"/>
      </top>
      <bottom style="thick">
        <color indexed="8"/>
      </bottom>
      <diagonal/>
    </border>
    <border>
      <left style="medium">
        <color indexed="58"/>
      </left>
      <right/>
      <top/>
      <bottom/>
      <diagonal/>
    </border>
    <border>
      <left style="medium">
        <color indexed="58"/>
      </left>
      <right/>
      <top/>
      <bottom style="thin">
        <color indexed="58"/>
      </bottom>
      <diagonal/>
    </border>
    <border>
      <left style="medium">
        <color indexed="58"/>
      </left>
      <right style="medium">
        <color indexed="58"/>
      </right>
      <top style="medium">
        <color indexed="58"/>
      </top>
      <bottom style="medium">
        <color indexed="58"/>
      </bottom>
      <diagonal/>
    </border>
    <border>
      <left style="thin">
        <color indexed="58"/>
      </left>
      <right style="medium">
        <color indexed="58"/>
      </right>
      <top style="medium">
        <color indexed="58"/>
      </top>
      <bottom style="medium">
        <color indexed="58"/>
      </bottom>
      <diagonal/>
    </border>
    <border>
      <left style="medium">
        <color indexed="58"/>
      </left>
      <right style="medium">
        <color indexed="58"/>
      </right>
      <top style="medium">
        <color indexed="58"/>
      </top>
      <bottom/>
      <diagonal/>
    </border>
    <border>
      <left/>
      <right style="thin">
        <color indexed="58"/>
      </right>
      <top style="medium">
        <color indexed="58"/>
      </top>
      <bottom/>
      <diagonal/>
    </border>
    <border>
      <left style="thin">
        <color indexed="58"/>
      </left>
      <right style="thin">
        <color indexed="58"/>
      </right>
      <top style="medium">
        <color indexed="58"/>
      </top>
      <bottom/>
      <diagonal/>
    </border>
    <border>
      <left style="thin">
        <color indexed="58"/>
      </left>
      <right style="thin">
        <color indexed="58"/>
      </right>
      <top/>
      <bottom/>
      <diagonal/>
    </border>
    <border>
      <left style="thick">
        <color indexed="8"/>
      </left>
      <right style="thin">
        <color indexed="8"/>
      </right>
      <top style="thick">
        <color indexed="8"/>
      </top>
      <bottom style="thick">
        <color indexed="8"/>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right/>
      <top style="thin">
        <color indexed="58"/>
      </top>
      <bottom style="thin">
        <color indexed="58"/>
      </bottom>
      <diagonal/>
    </border>
    <border>
      <left style="medium">
        <color indexed="58"/>
      </left>
      <right style="thin">
        <color indexed="58"/>
      </right>
      <top/>
      <bottom style="thin">
        <color indexed="58"/>
      </bottom>
      <diagonal/>
    </border>
    <border>
      <left/>
      <right/>
      <top/>
      <bottom style="thin">
        <color indexed="58"/>
      </bottom>
      <diagonal/>
    </border>
    <border>
      <left style="medium">
        <color indexed="58"/>
      </left>
      <right style="medium">
        <color indexed="58"/>
      </right>
      <top style="medium">
        <color indexed="58"/>
      </top>
      <bottom style="thin">
        <color indexed="58"/>
      </bottom>
      <diagonal/>
    </border>
    <border>
      <left/>
      <right style="thin">
        <color indexed="58"/>
      </right>
      <top style="medium">
        <color indexed="58"/>
      </top>
      <bottom style="thin">
        <color indexed="58"/>
      </bottom>
      <diagonal/>
    </border>
    <border>
      <left style="thin">
        <color indexed="58"/>
      </left>
      <right style="thin">
        <color indexed="58"/>
      </right>
      <top style="medium">
        <color indexed="58"/>
      </top>
      <bottom style="thin">
        <color indexed="58"/>
      </bottom>
      <diagonal/>
    </border>
    <border>
      <left style="thin">
        <color indexed="58"/>
      </left>
      <right/>
      <top style="medium">
        <color indexed="58"/>
      </top>
      <bottom style="thin">
        <color indexed="58"/>
      </bottom>
      <diagonal/>
    </border>
    <border>
      <left style="thin">
        <color indexed="58"/>
      </left>
      <right style="medium">
        <color indexed="58"/>
      </right>
      <top style="medium">
        <color indexed="58"/>
      </top>
      <bottom style="thin">
        <color indexed="58"/>
      </bottom>
      <diagonal/>
    </border>
    <border>
      <left style="hair">
        <color indexed="8"/>
      </left>
      <right style="hair">
        <color indexed="8"/>
      </right>
      <top style="hair">
        <color indexed="8"/>
      </top>
      <bottom style="hair">
        <color indexed="8"/>
      </bottom>
      <diagonal/>
    </border>
    <border>
      <left style="hair">
        <color indexed="8"/>
      </left>
      <right style="thick">
        <color indexed="8"/>
      </right>
      <top style="hair">
        <color indexed="8"/>
      </top>
      <bottom style="hair">
        <color indexed="8"/>
      </bottom>
      <diagonal/>
    </border>
    <border>
      <left style="medium">
        <color indexed="58"/>
      </left>
      <right style="thin">
        <color indexed="58"/>
      </right>
      <top style="thin">
        <color indexed="58"/>
      </top>
      <bottom style="thin">
        <color indexed="58"/>
      </bottom>
      <diagonal/>
    </border>
    <border>
      <left style="medium">
        <color indexed="58"/>
      </left>
      <right style="medium">
        <color indexed="58"/>
      </right>
      <top style="thin">
        <color indexed="58"/>
      </top>
      <bottom style="thin">
        <color indexed="58"/>
      </bottom>
      <diagonal/>
    </border>
    <border>
      <left style="thin">
        <color indexed="58"/>
      </left>
      <right style="medium">
        <color indexed="58"/>
      </right>
      <top style="thin">
        <color indexed="58"/>
      </top>
      <bottom style="thin">
        <color indexed="58"/>
      </bottom>
      <diagonal/>
    </border>
    <border>
      <left style="medium">
        <color indexed="58"/>
      </left>
      <right style="thin">
        <color indexed="58"/>
      </right>
      <top style="thin">
        <color indexed="58"/>
      </top>
      <bottom/>
      <diagonal/>
    </border>
    <border>
      <left/>
      <right/>
      <top style="thin">
        <color indexed="58"/>
      </top>
      <bottom style="medium">
        <color indexed="58"/>
      </bottom>
      <diagonal/>
    </border>
    <border>
      <left style="medium">
        <color indexed="58"/>
      </left>
      <right style="medium">
        <color indexed="58"/>
      </right>
      <top style="thin">
        <color indexed="58"/>
      </top>
      <bottom style="medium">
        <color indexed="58"/>
      </bottom>
      <diagonal/>
    </border>
    <border>
      <left style="thin">
        <color indexed="58"/>
      </left>
      <right style="medium">
        <color indexed="58"/>
      </right>
      <top style="thin">
        <color indexed="58"/>
      </top>
      <bottom style="medium">
        <color indexed="58"/>
      </bottom>
      <diagonal/>
    </border>
    <border>
      <left style="hair">
        <color indexed="8"/>
      </left>
      <right style="hair">
        <color indexed="8"/>
      </right>
      <top style="hair">
        <color indexed="8"/>
      </top>
      <bottom/>
      <diagonal/>
    </border>
    <border>
      <left style="hair">
        <color indexed="8"/>
      </left>
      <right style="thick">
        <color indexed="8"/>
      </right>
      <top style="hair">
        <color indexed="8"/>
      </top>
      <bottom/>
      <diagonal/>
    </border>
    <border>
      <left style="medium">
        <color indexed="58"/>
      </left>
      <right style="medium">
        <color indexed="58"/>
      </right>
      <top/>
      <bottom style="medium">
        <color indexed="58"/>
      </bottom>
      <diagonal/>
    </border>
    <border>
      <left/>
      <right/>
      <top/>
      <bottom style="medium">
        <color indexed="58"/>
      </bottom>
      <diagonal/>
    </border>
    <border>
      <left style="medium">
        <color indexed="58"/>
      </left>
      <right style="medium">
        <color indexed="58"/>
      </right>
      <top/>
      <bottom/>
      <diagonal/>
    </border>
    <border>
      <left/>
      <right style="thin">
        <color indexed="58"/>
      </right>
      <top/>
      <bottom/>
      <diagonal/>
    </border>
    <border>
      <left style="medium">
        <color indexed="58"/>
      </left>
      <right style="thin">
        <color indexed="58"/>
      </right>
      <top/>
      <bottom/>
      <diagonal/>
    </border>
    <border>
      <left style="medium">
        <color indexed="8"/>
      </left>
      <right style="hair">
        <color indexed="8"/>
      </right>
      <top style="medium">
        <color indexed="8"/>
      </top>
      <bottom style="medium">
        <color indexed="8"/>
      </bottom>
      <diagonal/>
    </border>
    <border>
      <left style="hair">
        <color indexed="8"/>
      </left>
      <right style="hair">
        <color indexed="8"/>
      </right>
      <top style="medium">
        <color indexed="8"/>
      </top>
      <bottom style="medium">
        <color indexed="8"/>
      </bottom>
      <diagonal/>
    </border>
    <border>
      <left style="hair">
        <color indexed="8"/>
      </left>
      <right style="thick">
        <color indexed="8"/>
      </right>
      <top style="medium">
        <color indexed="8"/>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style="hair">
        <color indexed="8"/>
      </right>
      <top/>
      <bottom style="hair">
        <color indexed="8"/>
      </bottom>
      <diagonal/>
    </border>
    <border>
      <left style="hair">
        <color indexed="8"/>
      </left>
      <right style="thick">
        <color indexed="8"/>
      </right>
      <top/>
      <bottom style="hair">
        <color indexed="8"/>
      </bottom>
      <diagonal/>
    </border>
    <border>
      <left style="thin">
        <color indexed="58"/>
      </left>
      <right/>
      <top style="thin">
        <color indexed="58"/>
      </top>
      <bottom/>
      <diagonal/>
    </border>
    <border>
      <left/>
      <right/>
      <top style="medium">
        <color indexed="58"/>
      </top>
      <bottom style="thick">
        <color indexed="58"/>
      </bottom>
      <diagonal/>
    </border>
    <border>
      <left style="medium">
        <color indexed="58"/>
      </left>
      <right style="thin">
        <color indexed="58"/>
      </right>
      <top/>
      <bottom style="thick">
        <color indexed="58"/>
      </bottom>
      <diagonal/>
    </border>
    <border>
      <left style="thin">
        <color indexed="58"/>
      </left>
      <right style="thin">
        <color indexed="58"/>
      </right>
      <top/>
      <bottom style="thick">
        <color indexed="58"/>
      </bottom>
      <diagonal/>
    </border>
    <border>
      <left style="thin">
        <color indexed="58"/>
      </left>
      <right/>
      <top/>
      <bottom style="thick">
        <color indexed="58"/>
      </bottom>
      <diagonal/>
    </border>
    <border>
      <left/>
      <right/>
      <top style="thin">
        <color indexed="58"/>
      </top>
      <bottom/>
      <diagonal/>
    </border>
    <border>
      <left style="thin">
        <color indexed="58"/>
      </left>
      <right/>
      <top style="thin">
        <color indexed="58"/>
      </top>
      <bottom style="thin">
        <color indexed="58"/>
      </bottom>
      <diagonal/>
    </border>
    <border>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top style="medium">
        <color indexed="58"/>
      </top>
      <bottom style="medium">
        <color indexed="58"/>
      </bottom>
      <diagonal/>
    </border>
    <border>
      <left style="thin">
        <color indexed="58"/>
      </left>
      <right/>
      <top style="thin">
        <color indexed="58"/>
      </top>
      <bottom style="medium">
        <color indexed="58"/>
      </bottom>
      <diagonal/>
    </border>
    <border>
      <left/>
      <right style="thin">
        <color indexed="58"/>
      </right>
      <top style="thin">
        <color indexed="58"/>
      </top>
      <bottom/>
      <diagonal/>
    </border>
    <border>
      <left style="thin">
        <color indexed="58"/>
      </left>
      <right style="thin">
        <color indexed="58"/>
      </right>
      <top style="thin">
        <color indexed="58"/>
      </top>
      <bottom/>
      <diagonal/>
    </border>
    <border>
      <left style="medium">
        <color indexed="58"/>
      </left>
      <right style="medium">
        <color indexed="58"/>
      </right>
      <top style="thin">
        <color indexed="58"/>
      </top>
      <bottom/>
      <diagonal/>
    </border>
    <border>
      <left/>
      <right style="medium">
        <color indexed="58"/>
      </right>
      <top style="medium">
        <color indexed="58"/>
      </top>
      <bottom style="medium">
        <color indexed="58"/>
      </bottom>
      <diagonal/>
    </border>
    <border>
      <left style="medium">
        <color indexed="58"/>
      </left>
      <right/>
      <top style="medium">
        <color indexed="58"/>
      </top>
      <bottom style="medium">
        <color indexed="58"/>
      </bottom>
      <diagonal/>
    </border>
    <border>
      <left/>
      <right style="thin">
        <color indexed="58"/>
      </right>
      <top style="medium">
        <color indexed="58"/>
      </top>
      <bottom style="medium">
        <color indexed="58"/>
      </bottom>
      <diagonal/>
    </border>
    <border>
      <left style="thin">
        <color indexed="58"/>
      </left>
      <right style="thin">
        <color indexed="58"/>
      </right>
      <top style="medium">
        <color indexed="58"/>
      </top>
      <bottom style="medium">
        <color indexed="58"/>
      </bottom>
      <diagonal/>
    </border>
    <border>
      <left style="thin">
        <color indexed="58"/>
      </left>
      <right/>
      <top style="medium">
        <color indexed="58"/>
      </top>
      <bottom style="medium">
        <color indexed="58"/>
      </bottom>
      <diagonal/>
    </border>
    <border>
      <left style="medium">
        <color indexed="58"/>
      </left>
      <right style="thin">
        <color indexed="58"/>
      </right>
      <top style="medium">
        <color indexed="58"/>
      </top>
      <bottom style="medium">
        <color indexed="58"/>
      </bottom>
      <diagonal/>
    </border>
    <border>
      <left style="medium">
        <color indexed="58"/>
      </left>
      <right style="medium">
        <color indexed="58"/>
      </right>
      <top/>
      <bottom style="thin">
        <color indexed="58"/>
      </bottom>
      <diagonal/>
    </border>
    <border>
      <left style="thin">
        <color indexed="58"/>
      </left>
      <right style="medium">
        <color indexed="58"/>
      </right>
      <top/>
      <bottom style="thin">
        <color indexed="58"/>
      </bottom>
      <diagonal/>
    </border>
    <border>
      <left style="thin">
        <color indexed="59"/>
      </left>
      <right style="thin">
        <color indexed="59"/>
      </right>
      <top style="medium">
        <color indexed="59"/>
      </top>
      <bottom style="thin">
        <color indexed="59"/>
      </bottom>
      <diagonal/>
    </border>
    <border>
      <left style="medium">
        <color indexed="58"/>
      </left>
      <right style="thin">
        <color indexed="58"/>
      </right>
      <top style="thin">
        <color indexed="58"/>
      </top>
      <bottom style="medium">
        <color indexed="5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99">
    <xf numFmtId="0" fontId="0" fillId="0" borderId="0"/>
    <xf numFmtId="0" fontId="1" fillId="0" borderId="0"/>
    <xf numFmtId="0" fontId="3" fillId="0" borderId="0"/>
    <xf numFmtId="9" fontId="3" fillId="0" borderId="0" applyFill="0" applyBorder="0" applyAlignment="0" applyProtection="0"/>
    <xf numFmtId="165" fontId="3" fillId="0" borderId="0" applyFill="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7" borderId="0" applyNumberFormat="0" applyBorder="0" applyAlignment="0" applyProtection="0"/>
    <xf numFmtId="0" fontId="1" fillId="15" borderId="0" applyNumberFormat="0" applyBorder="0" applyAlignment="0" applyProtection="0"/>
    <xf numFmtId="0" fontId="1" fillId="6"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7"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6" borderId="0" applyNumberFormat="0" applyBorder="0" applyAlignment="0" applyProtection="0"/>
    <xf numFmtId="0" fontId="1" fillId="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7" borderId="0" applyNumberFormat="0" applyBorder="0" applyAlignment="0" applyProtection="0"/>
    <xf numFmtId="0" fontId="1" fillId="11" borderId="0" applyNumberFormat="0" applyBorder="0" applyAlignment="0" applyProtection="0"/>
    <xf numFmtId="0" fontId="1" fillId="16" borderId="0" applyNumberFormat="0" applyBorder="0" applyAlignment="0" applyProtection="0"/>
    <xf numFmtId="0" fontId="1" fillId="5" borderId="0" applyNumberFormat="0" applyBorder="0" applyAlignment="0" applyProtection="0"/>
    <xf numFmtId="0" fontId="1" fillId="14" borderId="0" applyNumberFormat="0" applyBorder="0" applyAlignment="0" applyProtection="0"/>
    <xf numFmtId="0" fontId="1" fillId="11" borderId="0" applyNumberFormat="0" applyBorder="0" applyAlignment="0" applyProtection="0"/>
    <xf numFmtId="0" fontId="1" fillId="17" borderId="0" applyNumberFormat="0" applyBorder="0" applyAlignment="0" applyProtection="0"/>
    <xf numFmtId="0" fontId="19" fillId="18" borderId="0" applyNumberFormat="0" applyBorder="0" applyAlignment="0" applyProtection="0"/>
    <xf numFmtId="0" fontId="19" fillId="16" borderId="0" applyNumberFormat="0" applyBorder="0" applyAlignment="0" applyProtection="0"/>
    <xf numFmtId="0" fontId="19" fillId="5" borderId="0" applyNumberFormat="0" applyBorder="0" applyAlignment="0" applyProtection="0"/>
    <xf numFmtId="0" fontId="19" fillId="19" borderId="0" applyNumberFormat="0" applyBorder="0" applyAlignment="0" applyProtection="0"/>
    <xf numFmtId="0" fontId="19" fillId="8" borderId="0" applyNumberFormat="0" applyBorder="0" applyAlignment="0" applyProtection="0"/>
    <xf numFmtId="0" fontId="19" fillId="20" borderId="0" applyNumberFormat="0" applyBorder="0" applyAlignment="0" applyProtection="0"/>
    <xf numFmtId="0" fontId="19" fillId="18" borderId="0" applyNumberFormat="0" applyBorder="0" applyAlignment="0" applyProtection="0"/>
    <xf numFmtId="0" fontId="19" fillId="16" borderId="0" applyNumberFormat="0" applyBorder="0" applyAlignment="0" applyProtection="0"/>
    <xf numFmtId="0" fontId="19" fillId="5" borderId="0" applyNumberFormat="0" applyBorder="0" applyAlignment="0" applyProtection="0"/>
    <xf numFmtId="0" fontId="19" fillId="19" borderId="0" applyNumberFormat="0" applyBorder="0" applyAlignment="0" applyProtection="0"/>
    <xf numFmtId="0" fontId="19" fillId="8" borderId="0" applyNumberFormat="0" applyBorder="0" applyAlignment="0" applyProtection="0"/>
    <xf numFmtId="0" fontId="19" fillId="20" borderId="0" applyNumberFormat="0" applyBorder="0" applyAlignment="0" applyProtection="0"/>
    <xf numFmtId="0" fontId="19" fillId="3"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8" borderId="0" applyNumberFormat="0" applyBorder="0" applyAlignment="0" applyProtection="0"/>
    <xf numFmtId="0" fontId="19" fillId="23" borderId="0" applyNumberFormat="0" applyBorder="0" applyAlignment="0" applyProtection="0"/>
    <xf numFmtId="0" fontId="3" fillId="9" borderId="0" applyNumberFormat="0" applyBorder="0" applyAlignment="0" applyProtection="0"/>
    <xf numFmtId="0" fontId="20" fillId="12" borderId="0" applyNumberFormat="0" applyBorder="0" applyAlignment="0" applyProtection="0"/>
    <xf numFmtId="0" fontId="21" fillId="13" borderId="0" applyNumberFormat="0" applyBorder="0" applyAlignment="0" applyProtection="0"/>
    <xf numFmtId="0" fontId="22" fillId="4" borderId="80" applyNumberFormat="0" applyAlignment="0" applyProtection="0"/>
    <xf numFmtId="0" fontId="22" fillId="4" borderId="80" applyNumberFormat="0" applyAlignment="0" applyProtection="0"/>
    <xf numFmtId="0" fontId="23" fillId="24" borderId="81" applyNumberFormat="0" applyAlignment="0" applyProtection="0"/>
    <xf numFmtId="0" fontId="24" fillId="0" borderId="82" applyNumberFormat="0" applyFill="0" applyAlignment="0" applyProtection="0"/>
    <xf numFmtId="0" fontId="25" fillId="0" borderId="0" applyNumberFormat="0" applyFill="0" applyBorder="0" applyAlignment="0" applyProtection="0"/>
    <xf numFmtId="0" fontId="19" fillId="3"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19" borderId="0" applyNumberFormat="0" applyBorder="0" applyAlignment="0" applyProtection="0"/>
    <xf numFmtId="0" fontId="19" fillId="8" borderId="0" applyNumberFormat="0" applyBorder="0" applyAlignment="0" applyProtection="0"/>
    <xf numFmtId="0" fontId="19" fillId="23" borderId="0" applyNumberFormat="0" applyBorder="0" applyAlignment="0" applyProtection="0"/>
    <xf numFmtId="0" fontId="26" fillId="15" borderId="80" applyNumberFormat="0" applyAlignment="0" applyProtection="0"/>
    <xf numFmtId="167" fontId="3" fillId="0" borderId="0" applyFill="0" applyBorder="0" applyAlignment="0" applyProtection="0"/>
    <xf numFmtId="167" fontId="3" fillId="0" borderId="0" applyFill="0" applyBorder="0" applyAlignment="0" applyProtection="0"/>
    <xf numFmtId="0" fontId="27" fillId="0" borderId="0"/>
    <xf numFmtId="0" fontId="28" fillId="0" borderId="0" applyNumberFormat="0" applyFill="0" applyBorder="0" applyAlignment="0" applyProtection="0"/>
    <xf numFmtId="0" fontId="29" fillId="0" borderId="83" applyNumberFormat="0" applyFill="0" applyAlignment="0" applyProtection="0"/>
    <xf numFmtId="0" fontId="30" fillId="0" borderId="84" applyNumberFormat="0" applyFill="0" applyAlignment="0" applyProtection="0"/>
    <xf numFmtId="0" fontId="25" fillId="0" borderId="85" applyNumberFormat="0" applyFill="0" applyAlignment="0" applyProtection="0"/>
    <xf numFmtId="0" fontId="20" fillId="12" borderId="0" applyNumberFormat="0" applyBorder="0" applyAlignment="0" applyProtection="0"/>
    <xf numFmtId="168" fontId="1" fillId="0" borderId="0" applyFont="0" applyFill="0" applyBorder="0" applyAlignment="0" applyProtection="0"/>
    <xf numFmtId="169" fontId="3" fillId="0" borderId="0" applyFill="0" applyBorder="0" applyAlignment="0" applyProtection="0"/>
    <xf numFmtId="169" fontId="3" fillId="0" borderId="0" applyFill="0" applyBorder="0" applyAlignment="0" applyProtection="0"/>
    <xf numFmtId="170" fontId="3" fillId="0" borderId="0" applyFill="0" applyBorder="0" applyAlignment="0" applyProtection="0"/>
    <xf numFmtId="171" fontId="3" fillId="0" borderId="0" applyFill="0" applyBorder="0" applyAlignment="0" applyProtection="0"/>
    <xf numFmtId="171" fontId="3" fillId="0" borderId="0" applyFill="0" applyBorder="0" applyAlignment="0" applyProtection="0"/>
    <xf numFmtId="0" fontId="31" fillId="25" borderId="0" applyNumberFormat="0" applyBorder="0" applyAlignment="0" applyProtection="0"/>
    <xf numFmtId="0" fontId="1" fillId="0" borderId="0"/>
    <xf numFmtId="0" fontId="3" fillId="0" borderId="0"/>
    <xf numFmtId="0" fontId="3" fillId="0" borderId="0"/>
    <xf numFmtId="0" fontId="3" fillId="26" borderId="86" applyNumberFormat="0" applyAlignment="0" applyProtection="0"/>
    <xf numFmtId="0" fontId="3" fillId="26" borderId="86" applyNumberFormat="0" applyAlignment="0" applyProtection="0"/>
    <xf numFmtId="0" fontId="32" fillId="4" borderId="87" applyNumberFormat="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ill="0" applyBorder="0" applyAlignment="0" applyProtection="0"/>
    <xf numFmtId="9" fontId="3" fillId="0" borderId="0" applyFill="0" applyBorder="0" applyAlignment="0" applyProtection="0"/>
    <xf numFmtId="0" fontId="3" fillId="27" borderId="0" applyNumberFormat="0" applyBorder="0" applyAlignment="0" applyProtection="0"/>
    <xf numFmtId="0" fontId="32" fillId="4" borderId="87" applyNumberFormat="0" applyAlignment="0" applyProtection="0"/>
    <xf numFmtId="0" fontId="33" fillId="0" borderId="0"/>
    <xf numFmtId="0" fontId="14" fillId="0" borderId="0" applyNumberFormat="0" applyFill="0" applyBorder="0" applyAlignment="0" applyProtection="0"/>
    <xf numFmtId="0" fontId="28" fillId="0" borderId="0" applyNumberFormat="0" applyFill="0" applyBorder="0" applyAlignment="0" applyProtection="0"/>
    <xf numFmtId="0" fontId="34" fillId="0" borderId="0" applyNumberFormat="0" applyFill="0" applyBorder="0" applyAlignment="0" applyProtection="0"/>
    <xf numFmtId="0" fontId="29" fillId="0" borderId="83" applyNumberFormat="0" applyFill="0" applyAlignment="0" applyProtection="0"/>
    <xf numFmtId="0" fontId="30" fillId="0" borderId="84" applyNumberFormat="0" applyFill="0" applyAlignment="0" applyProtection="0"/>
    <xf numFmtId="0" fontId="25" fillId="0" borderId="85" applyNumberFormat="0" applyFill="0" applyAlignment="0" applyProtection="0"/>
    <xf numFmtId="0" fontId="34" fillId="0" borderId="0" applyNumberFormat="0" applyFill="0" applyBorder="0" applyAlignment="0" applyProtection="0"/>
    <xf numFmtId="0" fontId="35" fillId="0" borderId="88" applyNumberFormat="0" applyFill="0" applyAlignment="0" applyProtection="0"/>
    <xf numFmtId="0" fontId="3" fillId="28" borderId="0" applyNumberFormat="0" applyBorder="0" applyAlignment="0" applyProtection="0"/>
  </cellStyleXfs>
  <cellXfs count="323">
    <xf numFmtId="0" fontId="0" fillId="0" borderId="0" xfId="0"/>
    <xf numFmtId="0" fontId="2" fillId="2" borderId="1" xfId="1" applyFont="1" applyFill="1" applyBorder="1" applyAlignment="1" applyProtection="1">
      <alignment horizontal="center" wrapText="1"/>
    </xf>
    <xf numFmtId="0" fontId="2" fillId="2" borderId="2" xfId="1" applyFont="1" applyFill="1" applyBorder="1" applyAlignment="1" applyProtection="1">
      <alignment horizontal="center"/>
    </xf>
    <xf numFmtId="0" fontId="3" fillId="0" borderId="0" xfId="2"/>
    <xf numFmtId="0" fontId="2" fillId="2" borderId="3" xfId="1" applyFont="1" applyFill="1" applyBorder="1" applyAlignment="1" applyProtection="1">
      <alignment horizontal="center" vertical="center" wrapText="1"/>
    </xf>
    <xf numFmtId="0" fontId="2" fillId="2" borderId="4" xfId="1" applyFont="1" applyFill="1" applyBorder="1" applyAlignment="1" applyProtection="1">
      <alignment horizontal="center" wrapText="1"/>
    </xf>
    <xf numFmtId="0" fontId="4" fillId="2" borderId="4" xfId="1" applyFont="1" applyFill="1" applyBorder="1" applyAlignment="1" applyProtection="1">
      <alignment horizontal="center" wrapText="1"/>
    </xf>
    <xf numFmtId="0" fontId="5" fillId="2" borderId="4" xfId="1" applyFont="1" applyFill="1" applyBorder="1" applyAlignment="1" applyProtection="1">
      <alignment horizontal="center"/>
    </xf>
    <xf numFmtId="0" fontId="2" fillId="2" borderId="5" xfId="1" applyFont="1" applyFill="1" applyBorder="1" applyAlignment="1" applyProtection="1">
      <alignment horizontal="center" wrapText="1"/>
    </xf>
    <xf numFmtId="0" fontId="5" fillId="2" borderId="5" xfId="1" applyFont="1" applyFill="1" applyBorder="1" applyAlignment="1" applyProtection="1">
      <alignment horizontal="center" wrapText="1"/>
    </xf>
    <xf numFmtId="0" fontId="4" fillId="2" borderId="6" xfId="1" applyFont="1" applyFill="1" applyBorder="1" applyAlignment="1" applyProtection="1">
      <alignment horizontal="center" vertical="center" wrapText="1"/>
    </xf>
    <xf numFmtId="0" fontId="4" fillId="2" borderId="7" xfId="1" applyFont="1" applyFill="1" applyBorder="1" applyAlignment="1" applyProtection="1">
      <alignment horizontal="center" vertical="center" wrapText="1"/>
    </xf>
    <xf numFmtId="0" fontId="4" fillId="2" borderId="8"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wrapText="1"/>
    </xf>
    <xf numFmtId="0" fontId="4" fillId="2" borderId="9" xfId="1" applyFont="1" applyFill="1" applyBorder="1" applyAlignment="1" applyProtection="1">
      <alignment horizontal="center" vertical="center" textRotation="90" wrapText="1"/>
    </xf>
    <xf numFmtId="0" fontId="4" fillId="2" borderId="10" xfId="1" applyFont="1" applyFill="1" applyBorder="1" applyAlignment="1" applyProtection="1">
      <alignment horizontal="center" vertical="center" wrapText="1"/>
    </xf>
    <xf numFmtId="0" fontId="4" fillId="2" borderId="10"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2" borderId="11" xfId="1" applyFont="1" applyFill="1" applyBorder="1" applyAlignment="1" applyProtection="1">
      <alignment horizontal="center" vertical="center" wrapText="1"/>
    </xf>
    <xf numFmtId="0" fontId="4" fillId="2" borderId="4" xfId="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0" fontId="4" fillId="2" borderId="12" xfId="1" applyFont="1" applyFill="1" applyBorder="1" applyAlignment="1" applyProtection="1">
      <alignment horizontal="center" vertical="center" wrapText="1"/>
    </xf>
    <xf numFmtId="9" fontId="4" fillId="3" borderId="9" xfId="1" applyNumberFormat="1" applyFont="1" applyFill="1" applyBorder="1" applyAlignment="1" applyProtection="1">
      <alignment horizontal="center" vertical="center" wrapText="1"/>
    </xf>
    <xf numFmtId="0" fontId="4" fillId="2" borderId="5" xfId="1" applyFont="1" applyFill="1" applyBorder="1" applyAlignment="1" applyProtection="1">
      <alignment horizontal="center" vertical="center" wrapText="1"/>
    </xf>
    <xf numFmtId="0" fontId="5" fillId="4" borderId="13" xfId="2" applyFont="1" applyFill="1" applyBorder="1" applyAlignment="1" applyProtection="1">
      <alignment horizontal="center" vertical="center" wrapText="1"/>
      <protection locked="0"/>
    </xf>
    <xf numFmtId="0" fontId="5" fillId="4" borderId="14" xfId="2" applyFont="1" applyFill="1" applyBorder="1" applyAlignment="1" applyProtection="1">
      <alignment horizontal="center" vertical="center" wrapText="1"/>
      <protection locked="0"/>
    </xf>
    <xf numFmtId="0" fontId="4" fillId="2" borderId="15" xfId="1" applyFont="1" applyFill="1" applyBorder="1" applyAlignment="1" applyProtection="1">
      <alignment horizontal="center" vertical="center" wrapText="1"/>
    </xf>
    <xf numFmtId="0" fontId="4" fillId="5" borderId="16" xfId="1" applyFont="1" applyFill="1" applyBorder="1" applyAlignment="1" applyProtection="1">
      <alignment horizontal="center" vertical="center" wrapText="1"/>
    </xf>
    <xf numFmtId="0" fontId="4" fillId="0" borderId="17" xfId="1" applyFont="1" applyFill="1" applyBorder="1" applyAlignment="1" applyProtection="1">
      <alignment horizontal="center" vertical="center" wrapText="1"/>
    </xf>
    <xf numFmtId="10" fontId="4" fillId="2" borderId="18" xfId="1" applyNumberFormat="1" applyFont="1" applyFill="1" applyBorder="1" applyAlignment="1" applyProtection="1">
      <alignment horizontal="center" vertical="center" wrapText="1"/>
    </xf>
    <xf numFmtId="10" fontId="4" fillId="2" borderId="19" xfId="3" applyNumberFormat="1" applyFont="1" applyFill="1" applyBorder="1" applyAlignment="1" applyProtection="1">
      <alignment horizontal="center" vertical="center" wrapText="1"/>
    </xf>
    <xf numFmtId="9" fontId="4" fillId="2" borderId="20" xfId="1" applyNumberFormat="1" applyFont="1" applyFill="1" applyBorder="1" applyAlignment="1" applyProtection="1">
      <alignment horizontal="center" vertical="center" wrapText="1"/>
    </xf>
    <xf numFmtId="9" fontId="4" fillId="2" borderId="21" xfId="1" applyNumberFormat="1" applyFont="1" applyFill="1" applyBorder="1" applyAlignment="1" applyProtection="1">
      <alignment horizontal="center" vertical="center" wrapText="1"/>
    </xf>
    <xf numFmtId="0" fontId="4" fillId="2" borderId="22" xfId="1" applyNumberFormat="1" applyFont="1" applyFill="1" applyBorder="1" applyAlignment="1" applyProtection="1">
      <alignment horizontal="center" vertical="center" wrapText="1"/>
    </xf>
    <xf numFmtId="0" fontId="4" fillId="2" borderId="21" xfId="1" applyNumberFormat="1" applyFont="1" applyFill="1" applyBorder="1" applyAlignment="1" applyProtection="1">
      <alignment horizontal="center" vertical="center" wrapText="1"/>
    </xf>
    <xf numFmtId="10" fontId="4" fillId="2" borderId="21" xfId="1" applyNumberFormat="1" applyFont="1" applyFill="1" applyBorder="1" applyAlignment="1" applyProtection="1">
      <alignment horizontal="justify" vertical="center" wrapText="1"/>
    </xf>
    <xf numFmtId="10" fontId="4" fillId="2" borderId="21" xfId="1" applyNumberFormat="1" applyFont="1" applyFill="1" applyBorder="1" applyAlignment="1" applyProtection="1">
      <alignment horizontal="center" vertical="center" wrapText="1"/>
    </xf>
    <xf numFmtId="10" fontId="4" fillId="2" borderId="2" xfId="1" applyNumberFormat="1" applyFont="1" applyFill="1" applyBorder="1" applyAlignment="1" applyProtection="1">
      <alignment horizontal="center" vertical="center" wrapText="1"/>
    </xf>
    <xf numFmtId="0" fontId="5" fillId="0" borderId="23"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xf numFmtId="0" fontId="5" fillId="0" borderId="14" xfId="2" applyFont="1" applyBorder="1" applyAlignment="1" applyProtection="1">
      <alignment horizontal="center" vertical="center" wrapText="1"/>
      <protection locked="0"/>
    </xf>
    <xf numFmtId="0" fontId="4" fillId="2" borderId="19" xfId="1" applyFont="1" applyFill="1" applyBorder="1" applyAlignment="1" applyProtection="1">
      <alignment horizontal="center" vertical="center" wrapText="1"/>
    </xf>
    <xf numFmtId="0" fontId="4" fillId="2" borderId="26" xfId="1" applyFont="1" applyFill="1" applyBorder="1" applyAlignment="1" applyProtection="1">
      <alignment horizontal="center" vertical="center" wrapText="1"/>
    </xf>
    <xf numFmtId="0" fontId="4" fillId="2" borderId="27" xfId="1" applyFont="1" applyFill="1" applyBorder="1" applyAlignment="1" applyProtection="1">
      <alignment horizontal="center" vertical="center" wrapText="1"/>
    </xf>
    <xf numFmtId="0" fontId="2" fillId="2" borderId="28" xfId="1" applyFont="1" applyFill="1" applyBorder="1" applyAlignment="1" applyProtection="1">
      <alignment horizontal="center" vertical="center" wrapText="1"/>
    </xf>
    <xf numFmtId="164" fontId="6" fillId="2" borderId="29" xfId="1" applyNumberFormat="1" applyFont="1" applyFill="1" applyBorder="1" applyAlignment="1" applyProtection="1">
      <alignment horizontal="center" vertical="center" wrapText="1"/>
    </xf>
    <xf numFmtId="0" fontId="7" fillId="2" borderId="30" xfId="1" applyFont="1" applyFill="1" applyBorder="1" applyAlignment="1" applyProtection="1">
      <alignment horizontal="center" vertical="center" wrapText="1"/>
    </xf>
    <xf numFmtId="0" fontId="7" fillId="2" borderId="31" xfId="1" applyFont="1" applyFill="1" applyBorder="1" applyAlignment="1" applyProtection="1">
      <alignment horizontal="center" vertical="center" wrapText="1"/>
    </xf>
    <xf numFmtId="0" fontId="8" fillId="6" borderId="31" xfId="1" applyNumberFormat="1" applyFont="1" applyFill="1" applyBorder="1" applyAlignment="1" applyProtection="1">
      <alignment horizontal="center" vertical="center" wrapText="1"/>
    </xf>
    <xf numFmtId="0" fontId="4" fillId="6" borderId="31" xfId="1" applyNumberFormat="1" applyFont="1" applyFill="1" applyBorder="1" applyAlignment="1" applyProtection="1">
      <alignment horizontal="center" vertical="center" wrapText="1"/>
    </xf>
    <xf numFmtId="9" fontId="4" fillId="6" borderId="31" xfId="3" applyFont="1" applyFill="1" applyBorder="1" applyAlignment="1" applyProtection="1">
      <alignment horizontal="center" vertical="center" wrapText="1"/>
    </xf>
    <xf numFmtId="0" fontId="8" fillId="2" borderId="31" xfId="1" applyNumberFormat="1" applyFont="1" applyFill="1" applyBorder="1" applyAlignment="1" applyProtection="1">
      <alignment horizontal="center" vertical="center" wrapText="1"/>
    </xf>
    <xf numFmtId="0" fontId="4" fillId="2" borderId="31" xfId="1" applyNumberFormat="1" applyFont="1" applyFill="1" applyBorder="1" applyAlignment="1" applyProtection="1">
      <alignment horizontal="center" vertical="center" wrapText="1"/>
    </xf>
    <xf numFmtId="9" fontId="4" fillId="2" borderId="31" xfId="3" applyFont="1" applyFill="1" applyBorder="1" applyAlignment="1" applyProtection="1">
      <alignment horizontal="center" vertical="center" wrapText="1"/>
    </xf>
    <xf numFmtId="1" fontId="9" fillId="6" borderId="32" xfId="1" applyNumberFormat="1" applyFont="1" applyFill="1" applyBorder="1" applyAlignment="1" applyProtection="1">
      <alignment horizontal="center" vertical="center" wrapText="1"/>
    </xf>
    <xf numFmtId="1" fontId="9" fillId="6" borderId="4" xfId="1" applyNumberFormat="1" applyFont="1" applyFill="1" applyBorder="1" applyAlignment="1" applyProtection="1">
      <alignment horizontal="center" vertical="center" wrapText="1"/>
    </xf>
    <xf numFmtId="9" fontId="9" fillId="6" borderId="4" xfId="3" applyFont="1" applyFill="1" applyBorder="1" applyAlignment="1" applyProtection="1">
      <alignment horizontal="center" vertical="center" wrapText="1"/>
    </xf>
    <xf numFmtId="166" fontId="4" fillId="2" borderId="30" xfId="4" applyNumberFormat="1" applyFont="1" applyFill="1" applyBorder="1" applyAlignment="1" applyProtection="1">
      <alignment horizontal="center" vertical="center" wrapText="1"/>
    </xf>
    <xf numFmtId="166" fontId="4" fillId="2" borderId="31" xfId="1" applyNumberFormat="1" applyFont="1" applyFill="1" applyBorder="1" applyAlignment="1" applyProtection="1">
      <alignment horizontal="center" vertical="center" wrapText="1"/>
    </xf>
    <xf numFmtId="10" fontId="4" fillId="2" borderId="31" xfId="1" applyNumberFormat="1" applyFont="1" applyFill="1" applyBorder="1" applyAlignment="1" applyProtection="1">
      <alignment horizontal="center" vertical="center" wrapText="1"/>
    </xf>
    <xf numFmtId="10" fontId="4" fillId="2" borderId="33" xfId="1" applyNumberFormat="1" applyFont="1" applyFill="1" applyBorder="1" applyAlignment="1" applyProtection="1">
      <alignment horizontal="center" vertical="center" wrapText="1"/>
    </xf>
    <xf numFmtId="0" fontId="4" fillId="7" borderId="34" xfId="2" applyFont="1" applyFill="1" applyBorder="1" applyAlignment="1" applyProtection="1">
      <alignment horizontal="center" vertical="center" wrapText="1"/>
      <protection locked="0"/>
    </xf>
    <xf numFmtId="9" fontId="10" fillId="7" borderId="34" xfId="2" applyNumberFormat="1" applyFont="1" applyFill="1" applyBorder="1" applyAlignment="1">
      <alignment horizontal="center" vertical="center" wrapText="1"/>
    </xf>
    <xf numFmtId="0" fontId="4" fillId="0" borderId="34" xfId="2" applyFont="1" applyBorder="1" applyAlignment="1" applyProtection="1">
      <alignment horizontal="center" vertical="center" wrapText="1"/>
      <protection locked="0"/>
    </xf>
    <xf numFmtId="9" fontId="10" fillId="0" borderId="34" xfId="2" applyNumberFormat="1" applyFont="1" applyBorder="1" applyAlignment="1">
      <alignment horizontal="center" vertical="center" wrapText="1"/>
    </xf>
    <xf numFmtId="9" fontId="10" fillId="0" borderId="35" xfId="2" applyNumberFormat="1" applyFont="1" applyBorder="1" applyAlignment="1">
      <alignment horizontal="center" vertical="center" wrapText="1"/>
    </xf>
    <xf numFmtId="0" fontId="4" fillId="2" borderId="36" xfId="1" applyFont="1" applyFill="1" applyBorder="1" applyAlignment="1" applyProtection="1">
      <alignment horizontal="center" vertical="center" wrapText="1"/>
    </xf>
    <xf numFmtId="0" fontId="2" fillId="2" borderId="26" xfId="1" applyFont="1" applyFill="1" applyBorder="1" applyAlignment="1" applyProtection="1">
      <alignment horizontal="center" vertical="center" wrapText="1"/>
    </xf>
    <xf numFmtId="164" fontId="6" fillId="2" borderId="37" xfId="1" applyNumberFormat="1" applyFont="1" applyFill="1" applyBorder="1" applyAlignment="1" applyProtection="1">
      <alignment horizontal="center" vertical="center" wrapText="1"/>
    </xf>
    <xf numFmtId="0" fontId="7" fillId="2" borderId="11" xfId="1" applyFont="1" applyFill="1" applyBorder="1" applyAlignment="1" applyProtection="1">
      <alignment horizontal="center" vertical="center" wrapText="1"/>
    </xf>
    <xf numFmtId="0" fontId="7" fillId="2" borderId="4" xfId="1" applyFont="1" applyFill="1" applyBorder="1" applyAlignment="1" applyProtection="1">
      <alignment horizontal="center" vertical="center" wrapText="1"/>
    </xf>
    <xf numFmtId="0" fontId="8" fillId="6" borderId="4" xfId="1" applyNumberFormat="1" applyFont="1" applyFill="1" applyBorder="1" applyAlignment="1" applyProtection="1">
      <alignment horizontal="center" vertical="center" wrapText="1"/>
    </xf>
    <xf numFmtId="0" fontId="8" fillId="2" borderId="4" xfId="1" applyNumberFormat="1" applyFont="1" applyFill="1" applyBorder="1" applyAlignment="1" applyProtection="1">
      <alignment horizontal="center" vertical="center" wrapText="1"/>
    </xf>
    <xf numFmtId="166" fontId="4" fillId="2" borderId="11" xfId="4" applyNumberFormat="1" applyFont="1" applyFill="1" applyBorder="1" applyAlignment="1" applyProtection="1">
      <alignment horizontal="center" vertical="center" wrapText="1"/>
    </xf>
    <xf numFmtId="166" fontId="4" fillId="2" borderId="4" xfId="1" applyNumberFormat="1" applyFont="1" applyFill="1" applyBorder="1" applyAlignment="1" applyProtection="1">
      <alignment horizontal="center" vertical="center" wrapText="1"/>
    </xf>
    <xf numFmtId="10" fontId="4" fillId="2" borderId="38" xfId="1" applyNumberFormat="1" applyFont="1" applyFill="1" applyBorder="1" applyAlignment="1" applyProtection="1">
      <alignment horizontal="center" vertical="center" wrapText="1"/>
    </xf>
    <xf numFmtId="0" fontId="4" fillId="2" borderId="39" xfId="1" applyFont="1" applyFill="1" applyBorder="1" applyAlignment="1" applyProtection="1">
      <alignment horizontal="center" vertical="center" wrapText="1"/>
    </xf>
    <xf numFmtId="0" fontId="2" fillId="2" borderId="40" xfId="1" applyFont="1" applyFill="1" applyBorder="1" applyAlignment="1" applyProtection="1">
      <alignment horizontal="center" vertical="center" wrapText="1"/>
    </xf>
    <xf numFmtId="164" fontId="6" fillId="2" borderId="41" xfId="1" applyNumberFormat="1" applyFont="1" applyFill="1" applyBorder="1" applyAlignment="1" applyProtection="1">
      <alignment horizontal="center" vertical="center" wrapText="1"/>
    </xf>
    <xf numFmtId="0" fontId="7" fillId="2" borderId="12" xfId="1" applyFont="1" applyFill="1" applyBorder="1" applyAlignment="1" applyProtection="1">
      <alignment horizontal="center" vertical="center" wrapText="1"/>
    </xf>
    <xf numFmtId="0" fontId="7" fillId="2" borderId="5" xfId="1" applyFont="1" applyFill="1" applyBorder="1" applyAlignment="1" applyProtection="1">
      <alignment horizontal="center" vertical="center" wrapText="1"/>
    </xf>
    <xf numFmtId="0" fontId="8" fillId="6" borderId="5" xfId="1" applyNumberFormat="1" applyFont="1" applyFill="1" applyBorder="1" applyAlignment="1" applyProtection="1">
      <alignment horizontal="center" vertical="center" wrapText="1"/>
    </xf>
    <xf numFmtId="0" fontId="8" fillId="2" borderId="5" xfId="1" applyNumberFormat="1" applyFont="1" applyFill="1" applyBorder="1" applyAlignment="1" applyProtection="1">
      <alignment horizontal="center" vertical="center" wrapText="1"/>
    </xf>
    <xf numFmtId="10" fontId="4" fillId="2" borderId="12" xfId="1" applyNumberFormat="1" applyFont="1" applyFill="1" applyBorder="1" applyAlignment="1" applyProtection="1">
      <alignment horizontal="justify" vertical="center" wrapText="1"/>
    </xf>
    <xf numFmtId="10" fontId="4" fillId="2" borderId="5" xfId="1" applyNumberFormat="1" applyFont="1" applyFill="1" applyBorder="1" applyAlignment="1" applyProtection="1">
      <alignment horizontal="center" vertical="center" wrapText="1"/>
    </xf>
    <xf numFmtId="10" fontId="4" fillId="2" borderId="42" xfId="1" applyNumberFormat="1" applyFont="1" applyFill="1" applyBorder="1" applyAlignment="1" applyProtection="1">
      <alignment horizontal="center" vertical="center" wrapText="1"/>
    </xf>
    <xf numFmtId="0" fontId="4" fillId="7" borderId="43" xfId="2" applyFont="1" applyFill="1" applyBorder="1" applyAlignment="1" applyProtection="1">
      <alignment horizontal="center" vertical="center" wrapText="1"/>
      <protection locked="0"/>
    </xf>
    <xf numFmtId="9" fontId="10" fillId="7" borderId="43" xfId="2" applyNumberFormat="1" applyFont="1" applyFill="1" applyBorder="1" applyAlignment="1">
      <alignment horizontal="center" vertical="center" wrapText="1"/>
    </xf>
    <xf numFmtId="0" fontId="4" fillId="0" borderId="43" xfId="2" applyFont="1" applyBorder="1" applyAlignment="1" applyProtection="1">
      <alignment horizontal="center" vertical="center" wrapText="1"/>
      <protection locked="0"/>
    </xf>
    <xf numFmtId="9" fontId="10" fillId="0" borderId="43" xfId="2" applyNumberFormat="1" applyFont="1" applyBorder="1" applyAlignment="1">
      <alignment horizontal="center" vertical="center" wrapText="1"/>
    </xf>
    <xf numFmtId="9" fontId="10" fillId="0" borderId="44" xfId="2" applyNumberFormat="1" applyFont="1" applyBorder="1" applyAlignment="1">
      <alignment horizontal="center" vertical="center" wrapText="1"/>
    </xf>
    <xf numFmtId="0" fontId="4" fillId="2" borderId="45" xfId="1" applyFont="1" applyFill="1" applyBorder="1" applyAlignment="1" applyProtection="1">
      <alignment horizontal="center" vertical="center" wrapText="1"/>
    </xf>
    <xf numFmtId="0" fontId="4" fillId="5" borderId="40" xfId="1" applyFont="1" applyFill="1" applyBorder="1" applyAlignment="1" applyProtection="1">
      <alignment horizontal="center" vertical="center" wrapText="1"/>
    </xf>
    <xf numFmtId="0" fontId="4" fillId="0" borderId="37" xfId="1" applyFont="1" applyFill="1" applyBorder="1" applyAlignment="1" applyProtection="1">
      <alignment horizontal="center" vertical="center" wrapText="1"/>
    </xf>
    <xf numFmtId="10" fontId="4" fillId="2" borderId="46" xfId="1" applyNumberFormat="1" applyFont="1" applyFill="1" applyBorder="1" applyAlignment="1" applyProtection="1">
      <alignment horizontal="center" vertical="center" wrapText="1"/>
    </xf>
    <xf numFmtId="164" fontId="4" fillId="2" borderId="47" xfId="1" applyNumberFormat="1" applyFont="1" applyFill="1" applyBorder="1" applyAlignment="1" applyProtection="1">
      <alignment horizontal="center" vertical="center" wrapText="1"/>
    </xf>
    <xf numFmtId="9" fontId="4" fillId="2" borderId="48" xfId="1" applyNumberFormat="1" applyFont="1" applyFill="1" applyBorder="1" applyAlignment="1" applyProtection="1">
      <alignment horizontal="center" vertical="center" wrapText="1"/>
    </xf>
    <xf numFmtId="9" fontId="4" fillId="2" borderId="22" xfId="1" applyNumberFormat="1" applyFont="1" applyFill="1" applyBorder="1" applyAlignment="1" applyProtection="1">
      <alignment horizontal="center" vertical="center" wrapText="1"/>
    </xf>
    <xf numFmtId="9" fontId="4" fillId="0" borderId="31" xfId="3" applyFont="1" applyFill="1" applyBorder="1" applyAlignment="1" applyProtection="1">
      <alignment horizontal="center" vertical="center" wrapText="1"/>
    </xf>
    <xf numFmtId="0" fontId="4" fillId="2" borderId="22" xfId="1" applyNumberFormat="1" applyFont="1" applyFill="1" applyBorder="1" applyAlignment="1" applyProtection="1">
      <alignment horizontal="left" vertical="center" wrapText="1" indent="1"/>
    </xf>
    <xf numFmtId="0" fontId="4" fillId="2" borderId="2" xfId="1" applyNumberFormat="1" applyFont="1" applyFill="1" applyBorder="1" applyAlignment="1" applyProtection="1">
      <alignment horizontal="left" vertical="center" wrapText="1" indent="1"/>
    </xf>
    <xf numFmtId="1" fontId="2" fillId="2" borderId="4" xfId="1" applyNumberFormat="1" applyFont="1" applyFill="1" applyBorder="1" applyAlignment="1" applyProtection="1">
      <alignment horizontal="center" vertical="center" wrapText="1"/>
    </xf>
    <xf numFmtId="1" fontId="2" fillId="2" borderId="0" xfId="1" applyNumberFormat="1" applyFont="1" applyFill="1" applyBorder="1" applyAlignment="1" applyProtection="1">
      <alignment horizontal="center" vertical="center" wrapText="1"/>
    </xf>
    <xf numFmtId="10" fontId="4" fillId="2" borderId="49" xfId="1" applyNumberFormat="1" applyFont="1" applyFill="1" applyBorder="1" applyAlignment="1" applyProtection="1">
      <alignment horizontal="justify" vertical="center" wrapText="1"/>
    </xf>
    <xf numFmtId="10" fontId="4" fillId="2" borderId="22" xfId="1" applyNumberFormat="1" applyFont="1" applyFill="1" applyBorder="1" applyAlignment="1" applyProtection="1">
      <alignment horizontal="center" vertical="center" wrapText="1"/>
    </xf>
    <xf numFmtId="0" fontId="4" fillId="7" borderId="50" xfId="2" applyFont="1" applyFill="1" applyBorder="1" applyAlignment="1" applyProtection="1">
      <alignment horizontal="center" vertical="center" wrapText="1"/>
      <protection locked="0"/>
    </xf>
    <xf numFmtId="0" fontId="4" fillId="7" borderId="51" xfId="2" applyFont="1" applyFill="1" applyBorder="1" applyAlignment="1" applyProtection="1">
      <alignment horizontal="center" vertical="center" wrapText="1"/>
      <protection locked="0"/>
    </xf>
    <xf numFmtId="9" fontId="10" fillId="7" borderId="51" xfId="2" applyNumberFormat="1" applyFont="1" applyFill="1" applyBorder="1" applyAlignment="1">
      <alignment horizontal="center" vertical="center" wrapText="1"/>
    </xf>
    <xf numFmtId="0" fontId="4" fillId="0" borderId="51" xfId="2" applyFont="1" applyBorder="1" applyAlignment="1" applyProtection="1">
      <alignment horizontal="center" vertical="center" wrapText="1"/>
      <protection locked="0"/>
    </xf>
    <xf numFmtId="9" fontId="10" fillId="0" borderId="51" xfId="2" applyNumberFormat="1" applyFont="1" applyBorder="1" applyAlignment="1">
      <alignment horizontal="center" vertical="center" wrapText="1"/>
    </xf>
    <xf numFmtId="9" fontId="10" fillId="0" borderId="52" xfId="2" applyNumberFormat="1" applyFont="1" applyBorder="1" applyAlignment="1">
      <alignment horizontal="center" vertical="center" wrapText="1"/>
    </xf>
    <xf numFmtId="9" fontId="10" fillId="0" borderId="53" xfId="2" applyNumberFormat="1" applyFont="1" applyBorder="1" applyAlignment="1">
      <alignment horizontal="center" vertical="center" wrapText="1"/>
    </xf>
    <xf numFmtId="0" fontId="4" fillId="2" borderId="17" xfId="1" applyFont="1" applyFill="1" applyBorder="1" applyAlignment="1" applyProtection="1">
      <alignment horizontal="center" vertical="center" wrapText="1"/>
    </xf>
    <xf numFmtId="0" fontId="4" fillId="2" borderId="28"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164" fontId="11" fillId="2" borderId="29" xfId="3" applyNumberFormat="1" applyFont="1" applyFill="1" applyBorder="1" applyAlignment="1" applyProtection="1">
      <alignment horizontal="center" vertical="center" wrapText="1"/>
    </xf>
    <xf numFmtId="0" fontId="8" fillId="6" borderId="31" xfId="1" applyFont="1" applyFill="1" applyBorder="1" applyAlignment="1" applyProtection="1">
      <alignment horizontal="center" vertical="center" wrapText="1"/>
    </xf>
    <xf numFmtId="0" fontId="8" fillId="2" borderId="31" xfId="1" applyFont="1" applyFill="1" applyBorder="1" applyAlignment="1" applyProtection="1">
      <alignment horizontal="center" vertical="center" wrapText="1"/>
    </xf>
    <xf numFmtId="0" fontId="2" fillId="2" borderId="30" xfId="1" applyFont="1" applyFill="1" applyBorder="1" applyAlignment="1" applyProtection="1">
      <alignment horizontal="center" vertical="center" wrapText="1"/>
    </xf>
    <xf numFmtId="0" fontId="2" fillId="2" borderId="31" xfId="1" applyFont="1" applyFill="1" applyBorder="1" applyAlignment="1" applyProtection="1">
      <alignment horizontal="center" vertical="center" wrapText="1"/>
    </xf>
    <xf numFmtId="0" fontId="2" fillId="2" borderId="33" xfId="1" applyFont="1" applyFill="1" applyBorder="1" applyAlignment="1" applyProtection="1">
      <alignment horizontal="center" vertical="center" wrapText="1"/>
    </xf>
    <xf numFmtId="0" fontId="4" fillId="7" borderId="54" xfId="2" applyFont="1" applyFill="1" applyBorder="1" applyAlignment="1" applyProtection="1">
      <alignment horizontal="center" vertical="center" wrapText="1"/>
      <protection locked="0"/>
    </xf>
    <xf numFmtId="9" fontId="10" fillId="7" borderId="54" xfId="2" applyNumberFormat="1" applyFont="1" applyFill="1" applyBorder="1" applyAlignment="1">
      <alignment horizontal="center" vertical="center" wrapText="1"/>
    </xf>
    <xf numFmtId="0" fontId="4" fillId="0" borderId="54" xfId="2" applyFont="1" applyBorder="1" applyAlignment="1" applyProtection="1">
      <alignment horizontal="center" vertical="center" wrapText="1"/>
      <protection locked="0"/>
    </xf>
    <xf numFmtId="9" fontId="10" fillId="0" borderId="54" xfId="2" applyNumberFormat="1" applyFont="1" applyBorder="1" applyAlignment="1">
      <alignment horizontal="center" vertical="center" wrapText="1"/>
    </xf>
    <xf numFmtId="9" fontId="10" fillId="0" borderId="55" xfId="2" applyNumberFormat="1" applyFont="1" applyBorder="1" applyAlignment="1">
      <alignment horizontal="center" vertical="center" wrapText="1"/>
    </xf>
    <xf numFmtId="164" fontId="11" fillId="2" borderId="37" xfId="3" applyNumberFormat="1" applyFont="1" applyFill="1" applyBorder="1" applyAlignment="1" applyProtection="1">
      <alignment horizontal="center" vertical="center" wrapText="1"/>
    </xf>
    <xf numFmtId="9" fontId="8" fillId="6" borderId="4" xfId="1" applyNumberFormat="1" applyFont="1" applyFill="1" applyBorder="1" applyAlignment="1" applyProtection="1">
      <alignment horizontal="center" vertical="center" wrapText="1"/>
    </xf>
    <xf numFmtId="9" fontId="8" fillId="2" borderId="4" xfId="1" applyNumberFormat="1" applyFont="1" applyFill="1" applyBorder="1" applyAlignment="1" applyProtection="1">
      <alignment horizontal="center" vertical="center" wrapText="1"/>
    </xf>
    <xf numFmtId="9" fontId="9" fillId="6" borderId="32" xfId="3" applyFont="1" applyFill="1" applyBorder="1" applyAlignment="1" applyProtection="1">
      <alignment horizontal="center" vertical="center" wrapText="1"/>
    </xf>
    <xf numFmtId="0" fontId="2" fillId="2" borderId="11" xfId="1" applyFont="1" applyFill="1" applyBorder="1" applyAlignment="1" applyProtection="1">
      <alignment horizontal="center" vertical="center" wrapText="1"/>
    </xf>
    <xf numFmtId="9" fontId="2" fillId="2" borderId="4" xfId="1" applyNumberFormat="1" applyFont="1" applyFill="1" applyBorder="1" applyAlignment="1" applyProtection="1">
      <alignment horizontal="center" vertical="center" wrapText="1"/>
    </xf>
    <xf numFmtId="0" fontId="2" fillId="2" borderId="4" xfId="1" applyFont="1" applyFill="1" applyBorder="1" applyAlignment="1">
      <alignment horizontal="center" vertical="center" wrapText="1"/>
    </xf>
    <xf numFmtId="10" fontId="2" fillId="2" borderId="38" xfId="1" applyNumberFormat="1" applyFont="1" applyFill="1" applyBorder="1" applyAlignment="1" applyProtection="1">
      <alignment horizontal="center" vertical="center" wrapText="1"/>
    </xf>
    <xf numFmtId="9" fontId="4" fillId="7" borderId="34" xfId="3" applyFont="1" applyFill="1" applyBorder="1" applyAlignment="1" applyProtection="1">
      <alignment horizontal="center" vertical="center" wrapText="1"/>
      <protection locked="0"/>
    </xf>
    <xf numFmtId="164" fontId="4" fillId="7" borderId="34" xfId="3" applyNumberFormat="1" applyFont="1" applyFill="1" applyBorder="1" applyAlignment="1" applyProtection="1">
      <alignment horizontal="center" vertical="center" wrapText="1"/>
      <protection locked="0"/>
    </xf>
    <xf numFmtId="9" fontId="4" fillId="0" borderId="34" xfId="3" applyFont="1" applyFill="1" applyBorder="1" applyAlignment="1" applyProtection="1">
      <alignment horizontal="center" vertical="center" wrapText="1"/>
      <protection locked="0"/>
    </xf>
    <xf numFmtId="9" fontId="4" fillId="0" borderId="34" xfId="2" applyNumberFormat="1" applyFont="1" applyBorder="1" applyAlignment="1" applyProtection="1">
      <alignment horizontal="center" vertical="center" wrapText="1"/>
      <protection locked="0"/>
    </xf>
    <xf numFmtId="0" fontId="2" fillId="2" borderId="4" xfId="1" applyFont="1" applyFill="1" applyBorder="1" applyAlignment="1" applyProtection="1">
      <alignment horizontal="center" vertical="center" wrapText="1"/>
    </xf>
    <xf numFmtId="10" fontId="4" fillId="0" borderId="34" xfId="2" applyNumberFormat="1" applyFont="1" applyBorder="1" applyAlignment="1" applyProtection="1">
      <alignment horizontal="center" vertical="center" wrapText="1"/>
      <protection locked="0"/>
    </xf>
    <xf numFmtId="9" fontId="2" fillId="7" borderId="34" xfId="3" applyFont="1" applyFill="1" applyBorder="1" applyAlignment="1" applyProtection="1">
      <alignment horizontal="center" vertical="center" wrapText="1"/>
      <protection locked="0"/>
    </xf>
    <xf numFmtId="10" fontId="4" fillId="7" borderId="34" xfId="2" applyNumberFormat="1" applyFont="1" applyFill="1" applyBorder="1" applyAlignment="1" applyProtection="1">
      <alignment horizontal="center" vertical="center" wrapText="1"/>
      <protection locked="0"/>
    </xf>
    <xf numFmtId="10" fontId="4" fillId="7" borderId="34" xfId="3" applyNumberFormat="1" applyFont="1" applyFill="1" applyBorder="1" applyAlignment="1" applyProtection="1">
      <alignment horizontal="center" vertical="center" wrapText="1"/>
      <protection locked="0"/>
    </xf>
    <xf numFmtId="9" fontId="4" fillId="7" borderId="34" xfId="2" applyNumberFormat="1" applyFont="1" applyFill="1" applyBorder="1" applyAlignment="1" applyProtection="1">
      <alignment horizontal="center" vertical="center" wrapText="1"/>
      <protection locked="0"/>
    </xf>
    <xf numFmtId="0" fontId="2" fillId="2" borderId="56" xfId="2" applyFont="1" applyFill="1" applyBorder="1" applyAlignment="1" applyProtection="1">
      <alignment horizontal="left" vertical="center" wrapText="1"/>
    </xf>
    <xf numFmtId="164" fontId="11" fillId="8" borderId="41" xfId="3" applyNumberFormat="1" applyFont="1" applyFill="1" applyBorder="1" applyAlignment="1" applyProtection="1">
      <alignment horizontal="center" vertical="center" wrapText="1"/>
    </xf>
    <xf numFmtId="9" fontId="12" fillId="2" borderId="12" xfId="2" applyNumberFormat="1" applyFont="1" applyFill="1" applyBorder="1" applyAlignment="1" applyProtection="1">
      <alignment horizontal="center" vertical="center" wrapText="1"/>
    </xf>
    <xf numFmtId="9" fontId="12" fillId="2" borderId="5" xfId="2" applyNumberFormat="1" applyFont="1" applyFill="1" applyBorder="1" applyAlignment="1" applyProtection="1">
      <alignment horizontal="center" vertical="center" wrapText="1"/>
    </xf>
    <xf numFmtId="0" fontId="13" fillId="6" borderId="5" xfId="2" applyNumberFormat="1" applyFont="1" applyFill="1" applyBorder="1" applyAlignment="1" applyProtection="1">
      <alignment horizontal="center" vertical="center" wrapText="1"/>
    </xf>
    <xf numFmtId="0" fontId="13" fillId="2" borderId="5" xfId="2" applyNumberFormat="1" applyFont="1" applyFill="1" applyBorder="1" applyAlignment="1" applyProtection="1">
      <alignment horizontal="center" vertical="center" wrapText="1"/>
    </xf>
    <xf numFmtId="10" fontId="12" fillId="2" borderId="12" xfId="2" applyNumberFormat="1" applyFont="1" applyFill="1" applyBorder="1" applyAlignment="1" applyProtection="1">
      <alignment horizontal="center" vertical="center" wrapText="1"/>
    </xf>
    <xf numFmtId="10" fontId="12" fillId="2" borderId="5" xfId="2" applyNumberFormat="1" applyFont="1" applyFill="1" applyBorder="1" applyAlignment="1" applyProtection="1">
      <alignment horizontal="center" vertical="center" wrapText="1"/>
    </xf>
    <xf numFmtId="10" fontId="12" fillId="2" borderId="42" xfId="2" applyNumberFormat="1" applyFont="1" applyFill="1" applyBorder="1" applyAlignment="1" applyProtection="1">
      <alignment horizontal="center" vertical="center" wrapText="1"/>
    </xf>
    <xf numFmtId="0" fontId="3" fillId="0" borderId="18" xfId="2" applyBorder="1"/>
    <xf numFmtId="0" fontId="4" fillId="5" borderId="26" xfId="1" applyFont="1" applyFill="1" applyBorder="1" applyAlignment="1" applyProtection="1">
      <alignment horizontal="center" vertical="center" wrapText="1"/>
    </xf>
    <xf numFmtId="0" fontId="4" fillId="5" borderId="37" xfId="1" applyFont="1" applyFill="1" applyBorder="1" applyAlignment="1" applyProtection="1">
      <alignment horizontal="center" vertical="center" wrapText="1"/>
    </xf>
    <xf numFmtId="10" fontId="4" fillId="2" borderId="57" xfId="1" applyNumberFormat="1" applyFont="1" applyFill="1" applyBorder="1" applyAlignment="1" applyProtection="1">
      <alignment horizontal="center" vertical="center" wrapText="1"/>
    </xf>
    <xf numFmtId="9" fontId="4" fillId="2" borderId="22" xfId="3" applyFont="1" applyFill="1" applyBorder="1" applyAlignment="1" applyProtection="1">
      <alignment horizontal="center" vertical="center" wrapText="1"/>
    </xf>
    <xf numFmtId="1" fontId="2" fillId="2" borderId="2" xfId="1" applyNumberFormat="1" applyFont="1" applyFill="1" applyBorder="1" applyAlignment="1" applyProtection="1">
      <alignment horizontal="center" vertical="center" wrapText="1"/>
    </xf>
    <xf numFmtId="10" fontId="2" fillId="2" borderId="58" xfId="3" applyNumberFormat="1" applyFont="1" applyFill="1" applyBorder="1" applyAlignment="1" applyProtection="1">
      <alignment horizontal="center" vertical="center" wrapText="1"/>
    </xf>
    <xf numFmtId="0" fontId="4" fillId="2" borderId="59" xfId="1" applyFont="1" applyFill="1" applyBorder="1" applyAlignment="1" applyProtection="1">
      <alignment horizontal="justify" vertical="center" wrapText="1"/>
    </xf>
    <xf numFmtId="0" fontId="4" fillId="2" borderId="59" xfId="1" applyFont="1" applyFill="1" applyBorder="1" applyAlignment="1" applyProtection="1">
      <alignment horizontal="center" vertical="center" wrapText="1"/>
    </xf>
    <xf numFmtId="0" fontId="4" fillId="2" borderId="60" xfId="1" applyNumberFormat="1" applyFont="1" applyFill="1" applyBorder="1" applyAlignment="1" applyProtection="1">
      <alignment horizontal="center" vertical="center" wrapText="1"/>
    </xf>
    <xf numFmtId="0" fontId="3" fillId="0" borderId="18" xfId="2" applyFont="1" applyBorder="1" applyAlignment="1">
      <alignment horizontal="center" vertical="center" wrapText="1"/>
    </xf>
    <xf numFmtId="0" fontId="3" fillId="0" borderId="26" xfId="2" applyFont="1" applyBorder="1" applyAlignment="1">
      <alignment horizontal="center" vertical="center" wrapText="1"/>
    </xf>
    <xf numFmtId="0" fontId="3" fillId="0" borderId="27" xfId="2" applyBorder="1" applyAlignment="1">
      <alignment horizontal="center" vertical="center" wrapText="1"/>
    </xf>
    <xf numFmtId="0" fontId="7" fillId="2" borderId="0" xfId="1" applyFont="1" applyFill="1" applyBorder="1" applyAlignment="1" applyProtection="1">
      <alignment vertical="center" wrapText="1"/>
    </xf>
    <xf numFmtId="0" fontId="14" fillId="6" borderId="31" xfId="1" applyFont="1" applyFill="1" applyBorder="1" applyAlignment="1" applyProtection="1">
      <alignment horizontal="center" vertical="center" wrapText="1"/>
    </xf>
    <xf numFmtId="0" fontId="14" fillId="2" borderId="31" xfId="1" applyFont="1" applyFill="1" applyBorder="1" applyAlignment="1" applyProtection="1">
      <alignment horizontal="center" vertical="center" wrapText="1"/>
    </xf>
    <xf numFmtId="0" fontId="5" fillId="6" borderId="31" xfId="1" applyNumberFormat="1" applyFont="1" applyFill="1" applyBorder="1" applyAlignment="1" applyProtection="1">
      <alignment horizontal="center" vertical="center" wrapText="1"/>
    </xf>
    <xf numFmtId="0" fontId="7" fillId="2" borderId="8" xfId="1" applyFont="1" applyFill="1" applyBorder="1" applyAlignment="1" applyProtection="1">
      <alignment horizontal="center" vertical="center" wrapText="1"/>
    </xf>
    <xf numFmtId="0" fontId="7" fillId="2" borderId="10" xfId="1" applyFont="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3" fillId="0" borderId="36" xfId="2" applyBorder="1" applyAlignment="1">
      <alignment horizontal="center" vertical="center" wrapText="1"/>
    </xf>
    <xf numFmtId="0" fontId="7" fillId="2" borderId="61" xfId="1" applyFont="1" applyFill="1" applyBorder="1" applyAlignment="1" applyProtection="1">
      <alignment vertical="center" wrapText="1"/>
    </xf>
    <xf numFmtId="9" fontId="5" fillId="6" borderId="31" xfId="3" applyFont="1" applyFill="1" applyBorder="1" applyAlignment="1" applyProtection="1">
      <alignment horizontal="center" vertical="center" wrapText="1"/>
    </xf>
    <xf numFmtId="10" fontId="7" fillId="0" borderId="11" xfId="1" applyNumberFormat="1" applyFont="1" applyFill="1" applyBorder="1" applyAlignment="1" applyProtection="1">
      <alignment horizontal="center" vertical="center" wrapText="1"/>
    </xf>
    <xf numFmtId="10" fontId="7" fillId="0" borderId="4" xfId="1" applyNumberFormat="1" applyFont="1" applyFill="1" applyBorder="1" applyAlignment="1" applyProtection="1">
      <alignment horizontal="center" vertical="center" wrapText="1"/>
    </xf>
    <xf numFmtId="0" fontId="7" fillId="2" borderId="62" xfId="1" applyFont="1" applyFill="1" applyBorder="1" applyAlignment="1" applyProtection="1">
      <alignment horizontal="center" vertical="center" wrapText="1"/>
    </xf>
    <xf numFmtId="0" fontId="3" fillId="7" borderId="4" xfId="2" applyFont="1" applyFill="1" applyBorder="1" applyAlignment="1">
      <alignment horizontal="center" vertical="center" wrapText="1"/>
    </xf>
    <xf numFmtId="9" fontId="10" fillId="7" borderId="63" xfId="2" applyNumberFormat="1" applyFont="1" applyFill="1" applyBorder="1" applyAlignment="1">
      <alignment horizontal="center" vertical="center" wrapText="1"/>
    </xf>
    <xf numFmtId="9" fontId="10" fillId="2" borderId="34" xfId="2" applyNumberFormat="1" applyFont="1" applyFill="1" applyBorder="1" applyAlignment="1">
      <alignment horizontal="center" vertical="center" wrapText="1"/>
    </xf>
    <xf numFmtId="0" fontId="14" fillId="6" borderId="4" xfId="1" applyFont="1" applyFill="1" applyBorder="1" applyAlignment="1" applyProtection="1">
      <alignment horizontal="center" vertical="center" wrapText="1"/>
    </xf>
    <xf numFmtId="0" fontId="14" fillId="2" borderId="4" xfId="1" applyFont="1" applyFill="1" applyBorder="1" applyAlignment="1" applyProtection="1">
      <alignment horizontal="center" vertical="center" wrapText="1"/>
    </xf>
    <xf numFmtId="0" fontId="3" fillId="9" borderId="36" xfId="2" applyFill="1" applyBorder="1" applyAlignment="1">
      <alignment horizontal="center" vertical="center" wrapText="1"/>
    </xf>
    <xf numFmtId="0" fontId="7" fillId="2" borderId="26" xfId="1" applyFont="1" applyFill="1" applyBorder="1" applyAlignment="1" applyProtection="1">
      <alignment vertical="center" wrapText="1"/>
    </xf>
    <xf numFmtId="10" fontId="3" fillId="7" borderId="38" xfId="2" applyNumberFormat="1" applyFont="1" applyFill="1" applyBorder="1" applyAlignment="1">
      <alignment horizontal="center" vertical="center"/>
    </xf>
    <xf numFmtId="0" fontId="3" fillId="7" borderId="38" xfId="2" applyFont="1" applyFill="1" applyBorder="1" applyAlignment="1">
      <alignment horizontal="justify" wrapText="1"/>
    </xf>
    <xf numFmtId="9" fontId="14" fillId="6" borderId="4" xfId="1" applyNumberFormat="1" applyFont="1" applyFill="1" applyBorder="1" applyAlignment="1" applyProtection="1">
      <alignment horizontal="center" vertical="center" wrapText="1"/>
    </xf>
    <xf numFmtId="9" fontId="14" fillId="2" borderId="4" xfId="1" applyNumberFormat="1" applyFont="1" applyFill="1" applyBorder="1" applyAlignment="1" applyProtection="1">
      <alignment horizontal="center" vertical="center" wrapText="1"/>
    </xf>
    <xf numFmtId="10" fontId="3" fillId="7" borderId="38" xfId="2" applyNumberFormat="1" applyFill="1" applyBorder="1" applyAlignment="1">
      <alignment horizontal="center" vertical="center"/>
    </xf>
    <xf numFmtId="0" fontId="3" fillId="7" borderId="38" xfId="2" applyFont="1" applyFill="1" applyBorder="1" applyAlignment="1">
      <alignment horizontal="center" wrapText="1"/>
    </xf>
    <xf numFmtId="9" fontId="4" fillId="0" borderId="34" xfId="3" applyNumberFormat="1" applyFont="1" applyFill="1" applyBorder="1" applyAlignment="1" applyProtection="1">
      <alignment horizontal="center" vertical="center" wrapText="1"/>
      <protection locked="0"/>
    </xf>
    <xf numFmtId="0" fontId="3" fillId="2" borderId="38" xfId="2" applyFont="1" applyFill="1" applyBorder="1" applyAlignment="1">
      <alignment horizontal="center" wrapText="1"/>
    </xf>
    <xf numFmtId="0" fontId="7" fillId="2" borderId="28" xfId="1" applyFont="1" applyFill="1" applyBorder="1" applyAlignment="1" applyProtection="1">
      <alignment vertical="center" wrapText="1"/>
    </xf>
    <xf numFmtId="10" fontId="14" fillId="6" borderId="4" xfId="1" applyNumberFormat="1" applyFont="1" applyFill="1" applyBorder="1" applyAlignment="1" applyProtection="1">
      <alignment horizontal="center" vertical="center" wrapText="1"/>
    </xf>
    <xf numFmtId="10" fontId="14" fillId="2" borderId="4" xfId="1" applyNumberFormat="1" applyFont="1" applyFill="1" applyBorder="1" applyAlignment="1" applyProtection="1">
      <alignment horizontal="center" vertical="center" wrapText="1"/>
    </xf>
    <xf numFmtId="10" fontId="4" fillId="7" borderId="43" xfId="2" applyNumberFormat="1" applyFont="1" applyFill="1" applyBorder="1" applyAlignment="1" applyProtection="1">
      <alignment horizontal="center" vertical="center" wrapText="1"/>
      <protection locked="0"/>
    </xf>
    <xf numFmtId="0" fontId="7" fillId="7" borderId="4" xfId="1" applyFont="1" applyFill="1" applyBorder="1" applyAlignment="1" applyProtection="1">
      <alignment horizontal="center" vertical="center" wrapText="1"/>
    </xf>
    <xf numFmtId="10" fontId="4" fillId="0" borderId="34" xfId="3" applyNumberFormat="1" applyFont="1" applyFill="1" applyBorder="1" applyAlignment="1" applyProtection="1">
      <alignment horizontal="center" vertical="center" wrapText="1"/>
      <protection locked="0"/>
    </xf>
    <xf numFmtId="9" fontId="4" fillId="7" borderId="64" xfId="3" applyFont="1" applyFill="1" applyBorder="1" applyAlignment="1" applyProtection="1">
      <alignment horizontal="center" vertical="center" wrapText="1"/>
      <protection locked="0"/>
    </xf>
    <xf numFmtId="0" fontId="3" fillId="6" borderId="4" xfId="2" applyFill="1" applyBorder="1"/>
    <xf numFmtId="9" fontId="3" fillId="0" borderId="34" xfId="3" applyBorder="1" applyAlignment="1" applyProtection="1">
      <alignment horizontal="center" vertical="center" wrapText="1"/>
      <protection locked="0"/>
    </xf>
    <xf numFmtId="2" fontId="3" fillId="0" borderId="36" xfId="2" applyNumberFormat="1" applyBorder="1" applyAlignment="1">
      <alignment horizontal="center" vertical="center" wrapText="1"/>
    </xf>
    <xf numFmtId="10" fontId="5" fillId="0" borderId="34" xfId="3" applyNumberFormat="1" applyFont="1" applyFill="1" applyBorder="1" applyAlignment="1" applyProtection="1">
      <alignment horizontal="center" vertical="center" wrapText="1"/>
      <protection locked="0"/>
    </xf>
    <xf numFmtId="0" fontId="3" fillId="10" borderId="27" xfId="2" applyFill="1" applyBorder="1" applyAlignment="1">
      <alignment horizontal="center" vertical="center" wrapText="1"/>
    </xf>
    <xf numFmtId="0" fontId="7" fillId="2" borderId="26" xfId="1" applyFont="1" applyFill="1" applyBorder="1" applyAlignment="1" applyProtection="1">
      <alignment horizontal="left" vertical="center" wrapText="1"/>
    </xf>
    <xf numFmtId="2" fontId="3" fillId="10" borderId="36" xfId="2" applyNumberFormat="1" applyFill="1" applyBorder="1" applyAlignment="1">
      <alignment horizontal="center" vertical="center" wrapText="1"/>
    </xf>
    <xf numFmtId="0" fontId="7" fillId="2" borderId="26" xfId="2" applyFont="1" applyFill="1" applyBorder="1" applyAlignment="1" applyProtection="1">
      <alignment horizontal="left" vertical="center" wrapText="1"/>
    </xf>
    <xf numFmtId="1" fontId="15" fillId="6" borderId="4" xfId="3" applyNumberFormat="1" applyFont="1" applyFill="1" applyBorder="1" applyAlignment="1" applyProtection="1">
      <alignment horizontal="center" vertical="center"/>
    </xf>
    <xf numFmtId="1" fontId="15" fillId="2" borderId="4" xfId="3" applyNumberFormat="1" applyFont="1" applyFill="1" applyBorder="1" applyAlignment="1" applyProtection="1">
      <alignment horizontal="center" vertical="center"/>
    </xf>
    <xf numFmtId="10" fontId="7" fillId="2" borderId="11" xfId="2" applyNumberFormat="1" applyFont="1" applyFill="1" applyBorder="1" applyAlignment="1" applyProtection="1">
      <alignment horizontal="center" vertical="center" wrapText="1"/>
    </xf>
    <xf numFmtId="10" fontId="7" fillId="2" borderId="4" xfId="2" applyNumberFormat="1" applyFont="1" applyFill="1" applyBorder="1" applyAlignment="1" applyProtection="1">
      <alignment horizontal="center" vertical="center" wrapText="1"/>
    </xf>
    <xf numFmtId="9" fontId="7" fillId="2" borderId="62" xfId="3" applyFont="1" applyFill="1" applyBorder="1" applyAlignment="1" applyProtection="1">
      <alignment horizontal="center" vertical="center"/>
    </xf>
    <xf numFmtId="0" fontId="14" fillId="2" borderId="65" xfId="1" applyFont="1" applyFill="1" applyBorder="1" applyAlignment="1" applyProtection="1">
      <alignment vertical="center" wrapText="1"/>
    </xf>
    <xf numFmtId="10" fontId="7" fillId="0" borderId="48" xfId="1" applyNumberFormat="1" applyFont="1" applyFill="1" applyBorder="1" applyAlignment="1" applyProtection="1">
      <alignment horizontal="center" vertical="center" wrapText="1"/>
    </xf>
    <xf numFmtId="0" fontId="2" fillId="7" borderId="34" xfId="2" applyFont="1" applyFill="1" applyBorder="1" applyAlignment="1" applyProtection="1">
      <alignment horizontal="center" vertical="center" wrapText="1"/>
      <protection locked="0"/>
    </xf>
    <xf numFmtId="0" fontId="4" fillId="11" borderId="34" xfId="2" applyFont="1" applyFill="1" applyBorder="1" applyAlignment="1" applyProtection="1">
      <alignment horizontal="center" vertical="center" wrapText="1"/>
      <protection locked="0"/>
    </xf>
    <xf numFmtId="9" fontId="10" fillId="11" borderId="34" xfId="2" applyNumberFormat="1" applyFont="1" applyFill="1" applyBorder="1" applyAlignment="1">
      <alignment horizontal="center" vertical="center" wrapText="1"/>
    </xf>
    <xf numFmtId="0" fontId="16" fillId="2" borderId="65" xfId="1" applyFont="1" applyFill="1" applyBorder="1" applyAlignment="1" applyProtection="1">
      <alignment horizontal="center" vertical="center" wrapText="1"/>
    </xf>
    <xf numFmtId="10" fontId="7" fillId="0" borderId="12" xfId="1" applyNumberFormat="1" applyFont="1" applyFill="1" applyBorder="1" applyAlignment="1" applyProtection="1">
      <alignment horizontal="center" vertical="center" wrapText="1"/>
    </xf>
    <xf numFmtId="10" fontId="7" fillId="0" borderId="5" xfId="1" applyNumberFormat="1" applyFont="1" applyFill="1" applyBorder="1" applyAlignment="1" applyProtection="1">
      <alignment horizontal="center" vertical="center" wrapText="1"/>
    </xf>
    <xf numFmtId="0" fontId="7" fillId="2" borderId="66" xfId="1" applyFont="1" applyFill="1" applyBorder="1" applyAlignment="1" applyProtection="1">
      <alignment horizontal="center" vertical="center" wrapText="1"/>
    </xf>
    <xf numFmtId="0" fontId="4" fillId="7" borderId="38" xfId="1" applyFont="1" applyFill="1" applyBorder="1" applyAlignment="1" applyProtection="1">
      <alignment horizontal="center" vertical="center" wrapText="1"/>
      <protection locked="0"/>
    </xf>
    <xf numFmtId="10" fontId="12" fillId="2" borderId="67" xfId="2" applyNumberFormat="1" applyFont="1" applyFill="1" applyBorder="1" applyAlignment="1" applyProtection="1">
      <alignment horizontal="center" vertical="center" wrapText="1"/>
    </xf>
    <xf numFmtId="10" fontId="12" fillId="2" borderId="68" xfId="2" applyNumberFormat="1" applyFont="1" applyFill="1" applyBorder="1" applyAlignment="1" applyProtection="1">
      <alignment horizontal="center" vertical="center" wrapText="1"/>
    </xf>
    <xf numFmtId="10" fontId="12" fillId="2" borderId="56" xfId="2" applyNumberFormat="1" applyFont="1" applyFill="1" applyBorder="1" applyAlignment="1" applyProtection="1">
      <alignment horizontal="center" vertical="center" wrapText="1"/>
    </xf>
    <xf numFmtId="10" fontId="12" fillId="2" borderId="69" xfId="2" applyNumberFormat="1" applyFont="1" applyFill="1" applyBorder="1" applyAlignment="1" applyProtection="1">
      <alignment horizontal="center" vertical="center" wrapText="1"/>
    </xf>
    <xf numFmtId="0" fontId="3" fillId="0" borderId="70" xfId="2" applyBorder="1"/>
    <xf numFmtId="0" fontId="4" fillId="5" borderId="28" xfId="1" applyFont="1" applyFill="1" applyBorder="1" applyAlignment="1" applyProtection="1">
      <alignment horizontal="center" vertical="center" wrapText="1"/>
    </xf>
    <xf numFmtId="10" fontId="4" fillId="2" borderId="71" xfId="1" applyNumberFormat="1" applyFont="1" applyFill="1" applyBorder="1" applyAlignment="1" applyProtection="1">
      <alignment horizontal="center" vertical="center" wrapText="1"/>
    </xf>
    <xf numFmtId="164" fontId="4" fillId="2" borderId="17" xfId="1" applyNumberFormat="1" applyFont="1" applyFill="1" applyBorder="1" applyAlignment="1" applyProtection="1">
      <alignment horizontal="center" vertical="center" wrapText="1"/>
    </xf>
    <xf numFmtId="9" fontId="4" fillId="2" borderId="72" xfId="1" applyNumberFormat="1" applyFont="1" applyFill="1" applyBorder="1" applyAlignment="1" applyProtection="1">
      <alignment horizontal="center" vertical="center" wrapText="1"/>
    </xf>
    <xf numFmtId="9" fontId="4" fillId="2" borderId="73" xfId="1" applyNumberFormat="1" applyFont="1" applyFill="1" applyBorder="1" applyAlignment="1" applyProtection="1">
      <alignment horizontal="center" vertical="center" wrapText="1"/>
    </xf>
    <xf numFmtId="9" fontId="4" fillId="2" borderId="73" xfId="3" applyFont="1" applyFill="1" applyBorder="1" applyAlignment="1" applyProtection="1">
      <alignment horizontal="center" vertical="center" wrapText="1"/>
    </xf>
    <xf numFmtId="0" fontId="4" fillId="2" borderId="73" xfId="1" applyNumberFormat="1" applyFont="1" applyFill="1" applyBorder="1" applyAlignment="1" applyProtection="1">
      <alignment horizontal="center" vertical="center" wrapText="1"/>
    </xf>
    <xf numFmtId="0" fontId="4" fillId="2" borderId="73" xfId="1" applyNumberFormat="1" applyFont="1" applyFill="1" applyBorder="1" applyAlignment="1" applyProtection="1">
      <alignment horizontal="left" vertical="center" wrapText="1" indent="1"/>
    </xf>
    <xf numFmtId="0" fontId="4" fillId="2" borderId="74" xfId="1" applyNumberFormat="1" applyFont="1" applyFill="1" applyBorder="1" applyAlignment="1" applyProtection="1">
      <alignment horizontal="left" vertical="center" wrapText="1" indent="1"/>
    </xf>
    <xf numFmtId="1" fontId="2" fillId="2" borderId="74" xfId="1" applyNumberFormat="1" applyFont="1" applyFill="1" applyBorder="1" applyAlignment="1" applyProtection="1">
      <alignment horizontal="center" vertical="center" wrapText="1"/>
    </xf>
    <xf numFmtId="10" fontId="2" fillId="2" borderId="75" xfId="3" applyNumberFormat="1" applyFont="1" applyFill="1" applyBorder="1" applyAlignment="1" applyProtection="1">
      <alignment horizontal="center" vertical="center" wrapText="1"/>
    </xf>
    <xf numFmtId="0" fontId="4" fillId="2" borderId="73" xfId="1" applyFont="1" applyFill="1" applyBorder="1" applyAlignment="1" applyProtection="1">
      <alignment horizontal="justify" vertical="center" wrapText="1"/>
    </xf>
    <xf numFmtId="0" fontId="4" fillId="2" borderId="73" xfId="1" applyFont="1" applyFill="1" applyBorder="1" applyAlignment="1" applyProtection="1">
      <alignment horizontal="center" vertical="center" wrapText="1"/>
    </xf>
    <xf numFmtId="0" fontId="4" fillId="2" borderId="74" xfId="1" applyNumberFormat="1" applyFont="1" applyFill="1" applyBorder="1" applyAlignment="1" applyProtection="1">
      <alignment horizontal="center" vertical="center" wrapText="1"/>
    </xf>
    <xf numFmtId="0" fontId="3" fillId="0" borderId="42" xfId="2" applyBorder="1" applyAlignment="1">
      <alignment horizontal="center" vertical="center" wrapText="1"/>
    </xf>
    <xf numFmtId="0" fontId="3" fillId="0" borderId="37" xfId="2" applyFont="1" applyBorder="1" applyAlignment="1">
      <alignment horizontal="center" vertical="center" wrapText="1"/>
    </xf>
    <xf numFmtId="0" fontId="7" fillId="2" borderId="28" xfId="1" applyFont="1" applyFill="1" applyBorder="1" applyAlignment="1" applyProtection="1">
      <alignment horizontal="left" vertical="center" wrapText="1"/>
    </xf>
    <xf numFmtId="164" fontId="11" fillId="2" borderId="76" xfId="3" applyNumberFormat="1" applyFont="1" applyFill="1" applyBorder="1" applyAlignment="1" applyProtection="1">
      <alignment horizontal="center" vertical="center" wrapText="1"/>
    </xf>
    <xf numFmtId="9" fontId="14" fillId="6" borderId="10" xfId="3" applyFont="1" applyFill="1" applyBorder="1" applyAlignment="1" applyProtection="1">
      <alignment horizontal="center" vertical="center" wrapText="1"/>
    </xf>
    <xf numFmtId="9" fontId="14" fillId="2" borderId="10" xfId="3" applyFont="1" applyFill="1" applyBorder="1" applyAlignment="1" applyProtection="1">
      <alignment horizontal="center" vertical="center" wrapText="1"/>
    </xf>
    <xf numFmtId="0" fontId="7" fillId="2" borderId="77" xfId="1" applyFont="1" applyFill="1" applyBorder="1" applyAlignment="1" applyProtection="1">
      <alignment horizontal="center" vertical="center" wrapText="1"/>
    </xf>
    <xf numFmtId="9" fontId="4" fillId="7" borderId="54" xfId="3" applyFont="1" applyFill="1" applyBorder="1" applyAlignment="1" applyProtection="1">
      <alignment horizontal="center" vertical="center" wrapText="1"/>
      <protection locked="0"/>
    </xf>
    <xf numFmtId="10" fontId="4" fillId="7" borderId="54" xfId="2" applyNumberFormat="1" applyFont="1" applyFill="1" applyBorder="1" applyAlignment="1" applyProtection="1">
      <alignment horizontal="center" vertical="center" wrapText="1"/>
      <protection locked="0"/>
    </xf>
    <xf numFmtId="9" fontId="4" fillId="0" borderId="54" xfId="3" applyFont="1" applyFill="1" applyBorder="1" applyAlignment="1" applyProtection="1">
      <alignment horizontal="center" vertical="center" wrapText="1"/>
      <protection locked="0"/>
    </xf>
    <xf numFmtId="9" fontId="4" fillId="0" borderId="54" xfId="2" applyNumberFormat="1" applyFont="1" applyBorder="1" applyAlignment="1" applyProtection="1">
      <alignment horizontal="center" vertical="center" wrapText="1"/>
      <protection locked="0"/>
    </xf>
    <xf numFmtId="9" fontId="2" fillId="7" borderId="54" xfId="3" applyFont="1" applyFill="1" applyBorder="1" applyAlignment="1" applyProtection="1">
      <alignment horizontal="center" vertical="center" wrapText="1"/>
      <protection locked="0"/>
    </xf>
    <xf numFmtId="9" fontId="4" fillId="7" borderId="78" xfId="3" applyFont="1" applyFill="1" applyBorder="1" applyAlignment="1" applyProtection="1">
      <alignment horizontal="center" vertical="center" wrapText="1"/>
    </xf>
    <xf numFmtId="9" fontId="17" fillId="0" borderId="54" xfId="2" applyNumberFormat="1" applyFont="1" applyBorder="1" applyAlignment="1">
      <alignment horizontal="center" vertical="center" wrapText="1"/>
    </xf>
    <xf numFmtId="9" fontId="14" fillId="6" borderId="4" xfId="3" applyFont="1" applyFill="1" applyBorder="1" applyAlignment="1" applyProtection="1">
      <alignment horizontal="center" vertical="center" wrapText="1"/>
    </xf>
    <xf numFmtId="9" fontId="14" fillId="2" borderId="4" xfId="3" applyFont="1" applyFill="1" applyBorder="1" applyAlignment="1" applyProtection="1">
      <alignment horizontal="center" vertical="center" wrapText="1"/>
    </xf>
    <xf numFmtId="0" fontId="7" fillId="2" borderId="38" xfId="1" applyFont="1" applyFill="1" applyBorder="1" applyAlignment="1" applyProtection="1">
      <alignment horizontal="center" vertical="center" wrapText="1"/>
    </xf>
    <xf numFmtId="9" fontId="17" fillId="0" borderId="34" xfId="2" applyNumberFormat="1" applyFont="1" applyBorder="1" applyAlignment="1">
      <alignment horizontal="center" vertical="center" wrapText="1"/>
    </xf>
    <xf numFmtId="0" fontId="7" fillId="0" borderId="26" xfId="1" applyFont="1" applyFill="1" applyBorder="1" applyAlignment="1" applyProtection="1">
      <alignment horizontal="justify" vertical="center" wrapText="1"/>
    </xf>
    <xf numFmtId="164" fontId="11" fillId="0" borderId="37" xfId="3" applyNumberFormat="1" applyFont="1" applyFill="1" applyBorder="1" applyAlignment="1" applyProtection="1">
      <alignment horizontal="center" vertical="center" wrapText="1"/>
    </xf>
    <xf numFmtId="0" fontId="7" fillId="0" borderId="11" xfId="1" applyFont="1" applyFill="1" applyBorder="1" applyAlignment="1" applyProtection="1">
      <alignment horizontal="center" vertical="center" wrapText="1"/>
    </xf>
    <xf numFmtId="0" fontId="7" fillId="0" borderId="4" xfId="1" applyFont="1" applyFill="1" applyBorder="1" applyAlignment="1" applyProtection="1">
      <alignment horizontal="center" vertical="center" wrapText="1"/>
    </xf>
    <xf numFmtId="1" fontId="14" fillId="6" borderId="4" xfId="3" applyNumberFormat="1" applyFont="1" applyFill="1" applyBorder="1" applyAlignment="1" applyProtection="1">
      <alignment horizontal="center" vertical="center" wrapText="1"/>
    </xf>
    <xf numFmtId="1" fontId="14" fillId="0" borderId="4" xfId="3" applyNumberFormat="1" applyFont="1" applyFill="1" applyBorder="1" applyAlignment="1" applyProtection="1">
      <alignment horizontal="center" vertical="center" wrapText="1"/>
    </xf>
    <xf numFmtId="10" fontId="7" fillId="0" borderId="38" xfId="1" applyNumberFormat="1" applyFont="1" applyFill="1" applyBorder="1" applyAlignment="1" applyProtection="1">
      <alignment horizontal="center" vertical="center" wrapText="1"/>
    </xf>
    <xf numFmtId="0" fontId="4" fillId="7" borderId="31" xfId="1" applyNumberFormat="1" applyFont="1" applyFill="1" applyBorder="1" applyAlignment="1" applyProtection="1">
      <alignment horizontal="center" vertical="center" wrapText="1"/>
    </xf>
    <xf numFmtId="0" fontId="3" fillId="0" borderId="0" xfId="2" applyFill="1"/>
    <xf numFmtId="1" fontId="7" fillId="0" borderId="11" xfId="1" applyNumberFormat="1" applyFont="1" applyFill="1" applyBorder="1" applyAlignment="1" applyProtection="1">
      <alignment horizontal="justify" vertical="center" wrapText="1"/>
    </xf>
    <xf numFmtId="0" fontId="7" fillId="2" borderId="26" xfId="1" applyFont="1" applyFill="1" applyBorder="1" applyAlignment="1" applyProtection="1">
      <alignment horizontal="justify" vertical="center" wrapText="1"/>
    </xf>
    <xf numFmtId="1" fontId="14" fillId="2" borderId="4" xfId="3" applyNumberFormat="1" applyFont="1" applyFill="1" applyBorder="1" applyAlignment="1" applyProtection="1">
      <alignment horizontal="center" vertical="center" wrapText="1"/>
    </xf>
    <xf numFmtId="1" fontId="7" fillId="2" borderId="11" xfId="1" applyNumberFormat="1" applyFont="1" applyFill="1" applyBorder="1" applyAlignment="1" applyProtection="1">
      <alignment horizontal="justify" vertical="center" wrapText="1"/>
    </xf>
    <xf numFmtId="10" fontId="7" fillId="2" borderId="38" xfId="1" applyNumberFormat="1" applyFont="1" applyFill="1" applyBorder="1" applyAlignment="1" applyProtection="1">
      <alignment horizontal="center" vertical="center" wrapText="1"/>
    </xf>
    <xf numFmtId="0" fontId="3" fillId="10" borderId="36" xfId="2" applyFill="1" applyBorder="1" applyAlignment="1">
      <alignment horizontal="center" vertical="center" wrapText="1"/>
    </xf>
    <xf numFmtId="1" fontId="7" fillId="2" borderId="4" xfId="1" applyNumberFormat="1" applyFont="1" applyFill="1" applyBorder="1" applyAlignment="1" applyProtection="1">
      <alignment horizontal="center" vertical="center" wrapText="1"/>
    </xf>
    <xf numFmtId="0" fontId="7" fillId="2" borderId="40" xfId="1" applyFont="1" applyFill="1" applyBorder="1" applyAlignment="1" applyProtection="1">
      <alignment horizontal="justify" vertical="center" wrapText="1"/>
    </xf>
    <xf numFmtId="0" fontId="4" fillId="5" borderId="61" xfId="1" applyFont="1" applyFill="1" applyBorder="1" applyAlignment="1" applyProtection="1">
      <alignment horizontal="center" vertical="center" wrapText="1"/>
    </xf>
    <xf numFmtId="10" fontId="4" fillId="2" borderId="65" xfId="1" applyNumberFormat="1" applyFont="1" applyFill="1" applyBorder="1" applyAlignment="1" applyProtection="1">
      <alignment horizontal="center" vertical="center" wrapText="1"/>
    </xf>
    <xf numFmtId="10" fontId="2" fillId="2" borderId="49" xfId="3" applyNumberFormat="1" applyFont="1" applyFill="1" applyBorder="1" applyAlignment="1" applyProtection="1">
      <alignment horizontal="center" vertical="center" wrapText="1"/>
    </xf>
    <xf numFmtId="0" fontId="4" fillId="2" borderId="22" xfId="1" applyFont="1" applyFill="1" applyBorder="1" applyAlignment="1" applyProtection="1">
      <alignment horizontal="justify" vertical="center" wrapText="1"/>
    </xf>
    <xf numFmtId="0" fontId="4" fillId="2" borderId="22" xfId="1" applyFont="1" applyFill="1" applyBorder="1" applyAlignment="1" applyProtection="1">
      <alignment horizontal="center" vertical="center" wrapText="1"/>
    </xf>
    <xf numFmtId="10" fontId="7" fillId="2" borderId="2" xfId="1" applyNumberFormat="1" applyFont="1" applyFill="1" applyBorder="1" applyAlignment="1" applyProtection="1">
      <alignment horizontal="center" vertical="center" wrapText="1"/>
    </xf>
    <xf numFmtId="0" fontId="7" fillId="2" borderId="28" xfId="1" applyFont="1" applyFill="1" applyBorder="1" applyAlignment="1" applyProtection="1">
      <alignment horizontal="justify" vertical="center" wrapText="1"/>
    </xf>
    <xf numFmtId="9" fontId="14" fillId="6" borderId="31" xfId="3" applyFont="1" applyFill="1" applyBorder="1" applyAlignment="1" applyProtection="1">
      <alignment horizontal="center" vertical="center" wrapText="1"/>
    </xf>
    <xf numFmtId="9" fontId="14" fillId="2" borderId="31" xfId="3" applyFont="1" applyFill="1" applyBorder="1" applyAlignment="1" applyProtection="1">
      <alignment horizontal="center" vertical="center" wrapText="1"/>
    </xf>
    <xf numFmtId="0" fontId="7" fillId="2" borderId="30" xfId="1" applyFont="1" applyFill="1" applyBorder="1" applyAlignment="1" applyProtection="1">
      <alignment vertical="center" wrapText="1"/>
    </xf>
    <xf numFmtId="0" fontId="7" fillId="2" borderId="31" xfId="1" applyFont="1" applyFill="1" applyBorder="1" applyAlignment="1" applyProtection="1">
      <alignment vertical="center" wrapText="1"/>
    </xf>
    <xf numFmtId="0" fontId="7" fillId="2" borderId="31" xfId="1" applyFont="1" applyFill="1" applyBorder="1" applyAlignment="1" applyProtection="1">
      <alignment vertical="center" wrapText="1"/>
      <protection locked="0"/>
    </xf>
    <xf numFmtId="10" fontId="7" fillId="2" borderId="33" xfId="1" applyNumberFormat="1" applyFont="1" applyFill="1" applyBorder="1" applyAlignment="1" applyProtection="1">
      <alignment horizontal="center" vertical="center" wrapText="1"/>
    </xf>
    <xf numFmtId="10" fontId="4" fillId="0" borderId="54" xfId="2" applyNumberFormat="1" applyFont="1" applyBorder="1" applyAlignment="1" applyProtection="1">
      <alignment horizontal="center" vertical="center" wrapText="1"/>
      <protection locked="0"/>
    </xf>
    <xf numFmtId="9" fontId="4" fillId="7" borderId="54" xfId="2" applyNumberFormat="1" applyFont="1" applyFill="1" applyBorder="1" applyAlignment="1" applyProtection="1">
      <alignment horizontal="center" vertical="center" wrapText="1"/>
      <protection locked="0"/>
    </xf>
    <xf numFmtId="0" fontId="7" fillId="2" borderId="11" xfId="1" applyFont="1" applyFill="1" applyBorder="1" applyAlignment="1" applyProtection="1">
      <alignment vertical="center" wrapText="1"/>
    </xf>
    <xf numFmtId="0" fontId="7" fillId="2" borderId="4" xfId="1" applyFont="1" applyFill="1" applyBorder="1" applyAlignment="1" applyProtection="1">
      <alignment vertical="center" wrapText="1"/>
    </xf>
    <xf numFmtId="0" fontId="7" fillId="2" borderId="4" xfId="1" applyFont="1" applyFill="1" applyBorder="1" applyAlignment="1" applyProtection="1">
      <alignment vertical="center" wrapText="1"/>
      <protection locked="0"/>
    </xf>
    <xf numFmtId="10" fontId="7" fillId="2" borderId="11" xfId="1" applyNumberFormat="1" applyFont="1" applyFill="1" applyBorder="1" applyAlignment="1" applyProtection="1">
      <alignment horizontal="justify" vertical="center" wrapText="1"/>
    </xf>
    <xf numFmtId="10" fontId="7" fillId="2" borderId="4" xfId="1" applyNumberFormat="1" applyFont="1" applyFill="1" applyBorder="1" applyAlignment="1" applyProtection="1">
      <alignment horizontal="center" vertical="center" wrapText="1"/>
    </xf>
    <xf numFmtId="9" fontId="18" fillId="7" borderId="34" xfId="2" applyNumberFormat="1" applyFont="1" applyFill="1" applyBorder="1" applyAlignment="1">
      <alignment horizontal="center" vertical="center" wrapText="1"/>
    </xf>
    <xf numFmtId="0" fontId="7" fillId="2" borderId="40" xfId="1" applyFont="1" applyFill="1" applyBorder="1" applyAlignment="1" applyProtection="1">
      <alignment horizontal="left" vertical="center" wrapText="1"/>
    </xf>
    <xf numFmtId="10" fontId="7" fillId="2" borderId="11" xfId="1" applyNumberFormat="1" applyFont="1" applyFill="1" applyBorder="1" applyAlignment="1" applyProtection="1">
      <alignment horizontal="center" vertical="center" wrapText="1"/>
    </xf>
    <xf numFmtId="0" fontId="3" fillId="0" borderId="77" xfId="2" applyFont="1" applyBorder="1" applyAlignment="1">
      <alignment horizontal="center" vertical="center" wrapText="1"/>
    </xf>
    <xf numFmtId="0" fontId="2" fillId="2" borderId="28" xfId="1" applyFont="1" applyFill="1" applyBorder="1" applyAlignment="1" applyProtection="1">
      <alignment horizontal="justify" vertical="center" wrapText="1"/>
    </xf>
    <xf numFmtId="3" fontId="8" fillId="6" borderId="31" xfId="1" applyNumberFormat="1" applyFont="1" applyFill="1" applyBorder="1" applyAlignment="1" applyProtection="1">
      <alignment horizontal="center" vertical="center" wrapText="1"/>
    </xf>
    <xf numFmtId="3" fontId="8" fillId="2" borderId="31" xfId="1" applyNumberFormat="1" applyFont="1" applyFill="1" applyBorder="1" applyAlignment="1" applyProtection="1">
      <alignment horizontal="center" vertical="center" wrapText="1"/>
    </xf>
    <xf numFmtId="1" fontId="2" fillId="2" borderId="30" xfId="1" applyNumberFormat="1" applyFont="1" applyFill="1" applyBorder="1" applyAlignment="1" applyProtection="1">
      <alignment horizontal="center" vertical="center" wrapText="1"/>
    </xf>
    <xf numFmtId="1" fontId="2" fillId="2" borderId="31" xfId="1" applyNumberFormat="1" applyFont="1" applyFill="1" applyBorder="1" applyAlignment="1" applyProtection="1">
      <alignment horizontal="center" vertical="center" wrapText="1"/>
    </xf>
    <xf numFmtId="0" fontId="2" fillId="2" borderId="26" xfId="1" applyFont="1" applyFill="1" applyBorder="1" applyAlignment="1" applyProtection="1">
      <alignment horizontal="justify" vertical="center" wrapText="1"/>
    </xf>
    <xf numFmtId="3" fontId="8" fillId="6" borderId="4" xfId="1" applyNumberFormat="1" applyFont="1" applyFill="1" applyBorder="1" applyAlignment="1" applyProtection="1">
      <alignment horizontal="center" vertical="center" wrapText="1"/>
    </xf>
    <xf numFmtId="3" fontId="8" fillId="2" borderId="4" xfId="1" applyNumberFormat="1" applyFont="1" applyFill="1" applyBorder="1" applyAlignment="1" applyProtection="1">
      <alignment horizontal="center" vertical="center" wrapText="1"/>
    </xf>
    <xf numFmtId="1" fontId="2" fillId="2" borderId="11" xfId="1" applyNumberFormat="1" applyFont="1" applyFill="1" applyBorder="1" applyAlignment="1" applyProtection="1">
      <alignment horizontal="center" vertical="center" wrapText="1"/>
    </xf>
    <xf numFmtId="0" fontId="2" fillId="2" borderId="61" xfId="1" applyFont="1" applyFill="1" applyBorder="1" applyAlignment="1" applyProtection="1">
      <alignment vertical="center" wrapText="1"/>
    </xf>
    <xf numFmtId="9" fontId="8" fillId="6" borderId="4" xfId="3" applyFont="1" applyFill="1" applyBorder="1" applyAlignment="1" applyProtection="1">
      <alignment horizontal="center" vertical="center" wrapText="1"/>
    </xf>
    <xf numFmtId="9" fontId="8" fillId="2" borderId="4" xfId="3" applyFont="1" applyFill="1" applyBorder="1" applyAlignment="1" applyProtection="1">
      <alignment horizontal="center" vertical="center" wrapText="1"/>
    </xf>
    <xf numFmtId="10" fontId="2" fillId="2" borderId="11" xfId="1" applyNumberFormat="1" applyFont="1" applyFill="1" applyBorder="1" applyAlignment="1" applyProtection="1">
      <alignment horizontal="center" vertical="center" wrapText="1"/>
    </xf>
    <xf numFmtId="10" fontId="2" fillId="2" borderId="4" xfId="1" applyNumberFormat="1" applyFont="1" applyFill="1" applyBorder="1" applyAlignment="1" applyProtection="1">
      <alignment horizontal="center" vertical="center" wrapText="1"/>
    </xf>
    <xf numFmtId="0" fontId="3" fillId="0" borderId="79" xfId="2" applyBorder="1" applyAlignment="1">
      <alignment horizontal="center" vertical="center" wrapText="1"/>
    </xf>
    <xf numFmtId="0" fontId="2" fillId="2" borderId="71" xfId="2" applyFont="1" applyFill="1" applyBorder="1" applyAlignment="1" applyProtection="1">
      <alignment horizontal="left" vertical="center" wrapText="1"/>
    </xf>
    <xf numFmtId="0" fontId="3" fillId="0" borderId="0" xfId="2" applyBorder="1" applyAlignment="1">
      <alignment horizontal="center" vertical="center" wrapText="1"/>
    </xf>
    <xf numFmtId="164" fontId="3" fillId="0" borderId="0" xfId="2" applyNumberFormat="1"/>
    <xf numFmtId="0" fontId="3" fillId="10" borderId="0" xfId="2" applyFill="1"/>
    <xf numFmtId="0" fontId="3" fillId="9" borderId="0" xfId="2" applyFill="1"/>
  </cellXfs>
  <cellStyles count="99">
    <cellStyle name="20% - Accent1" xfId="5"/>
    <cellStyle name="20% - Accent2" xfId="6"/>
    <cellStyle name="20% - Accent3" xfId="7"/>
    <cellStyle name="20% - Accent4" xfId="8"/>
    <cellStyle name="20% - Accent5" xfId="9"/>
    <cellStyle name="20% - Accent6" xfId="10"/>
    <cellStyle name="20% - Énfasis1 2" xfId="11"/>
    <cellStyle name="20% - Énfasis2 2" xfId="12"/>
    <cellStyle name="20% - Énfasis3 2" xfId="13"/>
    <cellStyle name="20% - Énfasis4 2" xfId="14"/>
    <cellStyle name="20% - Énfasis5 2" xfId="15"/>
    <cellStyle name="20% - Énfasis6 2" xfId="16"/>
    <cellStyle name="40% - Accent1" xfId="17"/>
    <cellStyle name="40% - Accent2" xfId="18"/>
    <cellStyle name="40% - Accent3" xfId="19"/>
    <cellStyle name="40% - Accent4" xfId="20"/>
    <cellStyle name="40% - Accent5" xfId="21"/>
    <cellStyle name="40% - Accent6" xfId="22"/>
    <cellStyle name="40% - Énfasis1 2" xfId="23"/>
    <cellStyle name="40% - Énfasis2 2" xfId="24"/>
    <cellStyle name="40% - Énfasis3 2" xfId="25"/>
    <cellStyle name="40% - Énfasis4 2" xfId="26"/>
    <cellStyle name="40% - Énfasis5 2" xfId="27"/>
    <cellStyle name="40% - Énfasis6 2" xfId="28"/>
    <cellStyle name="60% - Accent1" xfId="29"/>
    <cellStyle name="60% - Accent2" xfId="30"/>
    <cellStyle name="60% - Accent3" xfId="31"/>
    <cellStyle name="60% - Accent4" xfId="32"/>
    <cellStyle name="60% - Accent5" xfId="33"/>
    <cellStyle name="60% - Accent6" xfId="34"/>
    <cellStyle name="60% - Énfasis1 2" xfId="35"/>
    <cellStyle name="60% - Énfasis2 2" xfId="36"/>
    <cellStyle name="60% - Énfasis3 2" xfId="37"/>
    <cellStyle name="60% - Énfasis4 2" xfId="38"/>
    <cellStyle name="60% - Énfasis5 2" xfId="39"/>
    <cellStyle name="60% - Énfasis6 2" xfId="40"/>
    <cellStyle name="Accent1" xfId="41"/>
    <cellStyle name="Accent2" xfId="42"/>
    <cellStyle name="Accent3" xfId="43"/>
    <cellStyle name="Accent4" xfId="44"/>
    <cellStyle name="Accent5" xfId="45"/>
    <cellStyle name="Accent6" xfId="46"/>
    <cellStyle name="Amarillo" xfId="47"/>
    <cellStyle name="Bad" xfId="48"/>
    <cellStyle name="Buena 2" xfId="49"/>
    <cellStyle name="Calculation" xfId="50"/>
    <cellStyle name="Cálculo 2" xfId="51"/>
    <cellStyle name="Celda de comprobación 2" xfId="52"/>
    <cellStyle name="Celda vinculada 2" xfId="53"/>
    <cellStyle name="Encabezado 4 2" xfId="54"/>
    <cellStyle name="Énfasis1 2" xfId="55"/>
    <cellStyle name="Énfasis2 2" xfId="56"/>
    <cellStyle name="Énfasis3 2" xfId="57"/>
    <cellStyle name="Énfasis4 2" xfId="58"/>
    <cellStyle name="Énfasis5 2" xfId="59"/>
    <cellStyle name="Énfasis6 2" xfId="60"/>
    <cellStyle name="Entrada 2" xfId="61"/>
    <cellStyle name="Euro" xfId="62"/>
    <cellStyle name="Euro 2" xfId="63"/>
    <cellStyle name="Excel Built-in Normal_Hoja1" xfId="64"/>
    <cellStyle name="Explanatory Text" xfId="65"/>
    <cellStyle name="Heading 1" xfId="66"/>
    <cellStyle name="Heading 2" xfId="67"/>
    <cellStyle name="Heading 3" xfId="68"/>
    <cellStyle name="Incorrecto 2" xfId="69"/>
    <cellStyle name="Millares 2" xfId="70"/>
    <cellStyle name="Millares 2 2" xfId="4"/>
    <cellStyle name="Millares 3" xfId="71"/>
    <cellStyle name="Millares 3 2" xfId="72"/>
    <cellStyle name="Millares 4" xfId="73"/>
    <cellStyle name="Millares 5" xfId="74"/>
    <cellStyle name="Millares 6" xfId="75"/>
    <cellStyle name="Neutral 2" xfId="76"/>
    <cellStyle name="Normal" xfId="0" builtinId="0"/>
    <cellStyle name="Normal 2" xfId="77"/>
    <cellStyle name="Normal 2 2" xfId="2"/>
    <cellStyle name="Normal 2 3" xfId="78"/>
    <cellStyle name="Normal 3" xfId="79"/>
    <cellStyle name="Normal_Hoja1" xfId="1"/>
    <cellStyle name="Notas 2" xfId="80"/>
    <cellStyle name="Note 2" xfId="81"/>
    <cellStyle name="Output" xfId="82"/>
    <cellStyle name="Porcentual 2" xfId="83"/>
    <cellStyle name="Porcentual 3" xfId="84"/>
    <cellStyle name="Porcentual 3 2" xfId="85"/>
    <cellStyle name="Porcentual 4" xfId="3"/>
    <cellStyle name="Porcentual 5" xfId="86"/>
    <cellStyle name="Rojo" xfId="87"/>
    <cellStyle name="Salida 2" xfId="88"/>
    <cellStyle name="TableStyleLight1" xfId="89"/>
    <cellStyle name="Texto de advertencia 2" xfId="90"/>
    <cellStyle name="Texto explicativo 2" xfId="91"/>
    <cellStyle name="Title" xfId="92"/>
    <cellStyle name="Título 1 2" xfId="93"/>
    <cellStyle name="Título 2 2" xfId="94"/>
    <cellStyle name="Título 3 2" xfId="95"/>
    <cellStyle name="Título 4" xfId="96"/>
    <cellStyle name="Total 2" xfId="97"/>
    <cellStyle name="Verde" xfI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EXO%204.%20ANEXOS%20INFORME%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2016"/>
      <sheetName val="resumen 2012-2015"/>
      <sheetName val="Plan Gestion 2015"/>
      <sheetName val="Plan Gestion 2014"/>
      <sheetName val="Plan Gestion 2013"/>
      <sheetName val="Plan Gestion 2012"/>
      <sheetName val="Control Interno"/>
      <sheetName val="Contraloría"/>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45"/>
  <sheetViews>
    <sheetView tabSelected="1" zoomScale="70" zoomScaleNormal="70" workbookViewId="0">
      <selection activeCell="E66" sqref="E66"/>
    </sheetView>
  </sheetViews>
  <sheetFormatPr baseColWidth="10" defaultRowHeight="12.75" x14ac:dyDescent="0.2"/>
  <cols>
    <col min="1" max="1" width="17.42578125" style="3" customWidth="1"/>
    <col min="2" max="3" width="18.7109375" style="3" customWidth="1"/>
    <col min="4" max="4" width="50.7109375" style="3" customWidth="1"/>
    <col min="5" max="5" width="11.42578125" style="3"/>
    <col min="6" max="7" width="13.42578125" style="3" customWidth="1"/>
    <col min="8" max="9" width="11.42578125" style="3"/>
    <col min="10" max="10" width="13.42578125" style="3" customWidth="1"/>
    <col min="11" max="18" width="11.42578125" style="3"/>
    <col min="19" max="19" width="12.85546875" style="3" customWidth="1"/>
    <col min="20" max="20" width="11.42578125" style="3"/>
    <col min="21" max="22" width="15.42578125" style="3" customWidth="1"/>
    <col min="23" max="23" width="11.42578125" style="3"/>
    <col min="24" max="24" width="22.140625" style="3" customWidth="1"/>
    <col min="25" max="25" width="21.85546875" style="3" customWidth="1"/>
    <col min="26" max="26" width="20.7109375" style="3" customWidth="1"/>
    <col min="27" max="27" width="14.28515625" style="3" customWidth="1"/>
    <col min="28" max="28" width="14.5703125" style="3" customWidth="1"/>
    <col min="29" max="29" width="12.140625" style="3" customWidth="1"/>
    <col min="30" max="30" width="36.5703125" style="3" customWidth="1"/>
    <col min="31" max="31" width="20.28515625" style="3" customWidth="1"/>
    <col min="32" max="32" width="14.5703125" style="3" customWidth="1"/>
    <col min="33" max="33" width="12.140625" style="3" customWidth="1"/>
    <col min="34" max="34" width="33.42578125" style="3" customWidth="1"/>
    <col min="35" max="35" width="16.85546875" style="3" customWidth="1"/>
    <col min="36" max="36" width="14.5703125" style="3" customWidth="1"/>
    <col min="37" max="37" width="12.140625" style="3" customWidth="1"/>
    <col min="38" max="38" width="29.7109375" style="3" customWidth="1"/>
    <col min="39" max="39" width="17.85546875" style="3" customWidth="1"/>
    <col min="40" max="40" width="14.7109375" style="3" customWidth="1"/>
    <col min="41" max="41" width="13.7109375" style="3" customWidth="1"/>
    <col min="42" max="42" width="34.7109375" style="3" customWidth="1"/>
    <col min="43" max="43" width="16.140625" style="3" customWidth="1"/>
    <col min="44" max="46" width="11.42578125" style="3"/>
    <col min="47" max="47" width="13.5703125" style="3" customWidth="1"/>
    <col min="48" max="16384" width="11.42578125" style="3"/>
  </cols>
  <sheetData>
    <row r="1" spans="1:43" ht="13.5" thickBot="1" x14ac:dyDescent="0.25">
      <c r="A1" s="1"/>
      <c r="B1" s="1"/>
      <c r="C1" s="1"/>
      <c r="D1" s="1"/>
      <c r="E1" s="2" t="s">
        <v>0</v>
      </c>
      <c r="F1" s="2"/>
      <c r="G1" s="2"/>
      <c r="H1" s="2"/>
      <c r="I1" s="2"/>
      <c r="J1" s="2"/>
      <c r="K1" s="2"/>
      <c r="L1" s="2"/>
      <c r="M1" s="2"/>
      <c r="N1" s="2"/>
      <c r="O1" s="2"/>
      <c r="P1" s="2"/>
      <c r="Q1" s="2"/>
      <c r="R1" s="2"/>
      <c r="S1" s="2"/>
      <c r="T1" s="2"/>
      <c r="U1" s="2"/>
      <c r="V1" s="2"/>
      <c r="W1" s="2"/>
      <c r="X1" s="2"/>
      <c r="Y1" s="2"/>
      <c r="Z1" s="2"/>
      <c r="AA1" s="2"/>
    </row>
    <row r="2" spans="1:43" ht="13.5" thickBot="1" x14ac:dyDescent="0.25">
      <c r="A2" s="1"/>
      <c r="B2" s="1"/>
      <c r="C2" s="1"/>
      <c r="D2" s="1"/>
      <c r="E2" s="2" t="s">
        <v>1</v>
      </c>
      <c r="F2" s="2"/>
      <c r="G2" s="2"/>
      <c r="H2" s="2"/>
      <c r="I2" s="2"/>
      <c r="J2" s="2"/>
      <c r="K2" s="2"/>
      <c r="L2" s="2"/>
      <c r="M2" s="2"/>
      <c r="N2" s="2"/>
      <c r="O2" s="2"/>
      <c r="P2" s="2"/>
      <c r="Q2" s="2"/>
      <c r="R2" s="2"/>
      <c r="S2" s="2"/>
      <c r="T2" s="2"/>
      <c r="U2" s="2"/>
      <c r="V2" s="2"/>
      <c r="W2" s="2"/>
      <c r="X2" s="2"/>
      <c r="Y2" s="2"/>
      <c r="Z2" s="2"/>
      <c r="AA2" s="2"/>
    </row>
    <row r="3" spans="1:43" ht="12.75" customHeight="1" x14ac:dyDescent="0.2">
      <c r="A3" s="1"/>
      <c r="B3" s="1"/>
      <c r="C3" s="1"/>
      <c r="D3" s="1"/>
      <c r="E3" s="4" t="s">
        <v>2</v>
      </c>
      <c r="F3" s="4"/>
      <c r="G3" s="4"/>
      <c r="H3" s="4"/>
      <c r="I3" s="4"/>
      <c r="J3" s="4"/>
      <c r="K3" s="4"/>
      <c r="L3" s="4"/>
      <c r="M3" s="4"/>
      <c r="N3" s="4"/>
      <c r="O3" s="4"/>
      <c r="P3" s="4"/>
      <c r="Q3" s="4"/>
      <c r="R3" s="4"/>
      <c r="S3" s="4"/>
      <c r="T3" s="4"/>
      <c r="U3" s="4"/>
      <c r="V3" s="4"/>
      <c r="W3" s="4"/>
      <c r="X3" s="4"/>
      <c r="Y3" s="4"/>
      <c r="Z3" s="4"/>
      <c r="AA3" s="4"/>
    </row>
    <row r="4" spans="1:43" ht="40.5" customHeight="1" x14ac:dyDescent="0.2">
      <c r="A4" s="5" t="s">
        <v>3</v>
      </c>
      <c r="B4" s="5"/>
      <c r="C4" s="5"/>
      <c r="D4" s="5"/>
      <c r="E4" s="6" t="s">
        <v>4</v>
      </c>
      <c r="F4" s="6"/>
      <c r="G4" s="6"/>
      <c r="H4" s="6"/>
      <c r="I4" s="6"/>
      <c r="J4" s="6"/>
      <c r="K4" s="6"/>
      <c r="L4" s="6"/>
      <c r="M4" s="6"/>
      <c r="N4" s="6"/>
      <c r="O4" s="6"/>
      <c r="P4" s="6"/>
      <c r="Q4" s="6"/>
      <c r="R4" s="6"/>
      <c r="S4" s="6"/>
      <c r="T4" s="6"/>
      <c r="U4" s="6"/>
      <c r="V4" s="6"/>
      <c r="W4" s="6"/>
      <c r="X4" s="6"/>
      <c r="Y4" s="6"/>
      <c r="Z4" s="6"/>
      <c r="AA4" s="6"/>
    </row>
    <row r="5" spans="1:43" ht="12.75" customHeight="1" x14ac:dyDescent="0.2">
      <c r="A5" s="5" t="s">
        <v>5</v>
      </c>
      <c r="B5" s="5"/>
      <c r="C5" s="5"/>
      <c r="D5" s="5"/>
      <c r="E5" s="7" t="s">
        <v>6</v>
      </c>
      <c r="F5" s="7"/>
      <c r="G5" s="7"/>
      <c r="H5" s="7"/>
      <c r="I5" s="7"/>
      <c r="J5" s="7"/>
      <c r="K5" s="7"/>
      <c r="L5" s="7"/>
      <c r="M5" s="7"/>
      <c r="N5" s="7"/>
      <c r="O5" s="7"/>
      <c r="P5" s="7"/>
      <c r="Q5" s="7"/>
      <c r="R5" s="7"/>
      <c r="S5" s="7"/>
      <c r="T5" s="7"/>
      <c r="U5" s="7"/>
      <c r="V5" s="7"/>
      <c r="W5" s="7"/>
      <c r="X5" s="7"/>
      <c r="Y5" s="7"/>
      <c r="Z5" s="7"/>
      <c r="AA5" s="7"/>
    </row>
    <row r="6" spans="1:43" ht="13.5" customHeight="1" thickBot="1" x14ac:dyDescent="0.25">
      <c r="A6" s="8" t="s">
        <v>7</v>
      </c>
      <c r="B6" s="8"/>
      <c r="C6" s="8"/>
      <c r="D6" s="8"/>
      <c r="E6" s="9" t="s">
        <v>8</v>
      </c>
      <c r="F6" s="9"/>
      <c r="G6" s="9"/>
      <c r="H6" s="9"/>
      <c r="I6" s="9"/>
      <c r="J6" s="9"/>
      <c r="K6" s="9"/>
      <c r="L6" s="9"/>
      <c r="M6" s="9"/>
      <c r="N6" s="9"/>
      <c r="O6" s="9"/>
      <c r="P6" s="9"/>
      <c r="Q6" s="9"/>
      <c r="R6" s="9"/>
      <c r="S6" s="9"/>
      <c r="T6" s="9"/>
      <c r="U6" s="9"/>
      <c r="V6" s="9"/>
      <c r="W6" s="9"/>
      <c r="X6" s="9"/>
      <c r="Y6" s="9"/>
      <c r="Z6" s="9"/>
      <c r="AA6" s="9"/>
    </row>
    <row r="7" spans="1:43" ht="12.75" customHeight="1" thickBot="1" x14ac:dyDescent="0.25">
      <c r="A7" s="10" t="s">
        <v>9</v>
      </c>
      <c r="B7" s="11" t="s">
        <v>10</v>
      </c>
      <c r="C7" s="12"/>
      <c r="D7" s="13" t="s">
        <v>11</v>
      </c>
      <c r="E7" s="14" t="s">
        <v>12</v>
      </c>
      <c r="F7" s="13" t="s">
        <v>13</v>
      </c>
      <c r="G7" s="13" t="s">
        <v>14</v>
      </c>
      <c r="H7" s="15" t="s">
        <v>15</v>
      </c>
      <c r="I7" s="15"/>
      <c r="J7" s="15"/>
      <c r="K7" s="15"/>
      <c r="L7" s="15"/>
      <c r="M7" s="15"/>
      <c r="N7" s="15"/>
      <c r="O7" s="15"/>
      <c r="P7" s="15"/>
      <c r="Q7" s="15"/>
      <c r="R7" s="15"/>
      <c r="S7" s="15"/>
      <c r="T7" s="15"/>
      <c r="U7" s="16"/>
      <c r="V7" s="16"/>
      <c r="W7" s="16"/>
      <c r="X7" s="17" t="s">
        <v>16</v>
      </c>
      <c r="Y7" s="17"/>
      <c r="Z7" s="17"/>
      <c r="AA7" s="17"/>
    </row>
    <row r="8" spans="1:43" ht="39" customHeight="1" thickBot="1" x14ac:dyDescent="0.25">
      <c r="A8" s="10"/>
      <c r="B8" s="11"/>
      <c r="C8" s="18"/>
      <c r="D8" s="13"/>
      <c r="E8" s="14"/>
      <c r="F8" s="13"/>
      <c r="G8" s="13"/>
      <c r="H8" s="17" t="s">
        <v>17</v>
      </c>
      <c r="I8" s="17"/>
      <c r="J8" s="17"/>
      <c r="K8" s="17" t="s">
        <v>18</v>
      </c>
      <c r="L8" s="17"/>
      <c r="M8" s="17"/>
      <c r="N8" s="17" t="s">
        <v>19</v>
      </c>
      <c r="O8" s="17"/>
      <c r="P8" s="17"/>
      <c r="Q8" s="17" t="s">
        <v>20</v>
      </c>
      <c r="R8" s="17"/>
      <c r="S8" s="17"/>
      <c r="T8" s="17" t="s">
        <v>21</v>
      </c>
      <c r="U8" s="17"/>
      <c r="V8" s="17"/>
      <c r="W8" s="19" t="s">
        <v>22</v>
      </c>
      <c r="X8" s="20" t="s">
        <v>23</v>
      </c>
      <c r="Y8" s="17" t="s">
        <v>24</v>
      </c>
      <c r="Z8" s="17"/>
      <c r="AA8" s="17" t="s">
        <v>25</v>
      </c>
    </row>
    <row r="9" spans="1:43" ht="23.25" customHeight="1" thickTop="1" thickBot="1" x14ac:dyDescent="0.25">
      <c r="A9" s="10"/>
      <c r="B9" s="11"/>
      <c r="C9" s="21"/>
      <c r="D9" s="13"/>
      <c r="E9" s="14"/>
      <c r="F9" s="13"/>
      <c r="G9" s="13"/>
      <c r="H9" s="19" t="s">
        <v>26</v>
      </c>
      <c r="I9" s="19" t="s">
        <v>27</v>
      </c>
      <c r="J9" s="19" t="s">
        <v>28</v>
      </c>
      <c r="K9" s="19" t="s">
        <v>26</v>
      </c>
      <c r="L9" s="19" t="s">
        <v>27</v>
      </c>
      <c r="M9" s="19" t="s">
        <v>28</v>
      </c>
      <c r="N9" s="19" t="s">
        <v>26</v>
      </c>
      <c r="O9" s="19" t="s">
        <v>27</v>
      </c>
      <c r="P9" s="19" t="s">
        <v>28</v>
      </c>
      <c r="Q9" s="19" t="s">
        <v>26</v>
      </c>
      <c r="R9" s="19" t="s">
        <v>27</v>
      </c>
      <c r="S9" s="19" t="s">
        <v>28</v>
      </c>
      <c r="T9" s="19" t="s">
        <v>26</v>
      </c>
      <c r="U9" s="19" t="s">
        <v>27</v>
      </c>
      <c r="V9" s="19" t="s">
        <v>28</v>
      </c>
      <c r="W9" s="22">
        <f>SUM(W11:W65)</f>
        <v>0.8583828444444449</v>
      </c>
      <c r="X9" s="20"/>
      <c r="Y9" s="23" t="s">
        <v>29</v>
      </c>
      <c r="Z9" s="23" t="s">
        <v>30</v>
      </c>
      <c r="AA9" s="17"/>
      <c r="AB9" s="24" t="s">
        <v>31</v>
      </c>
      <c r="AC9" s="24" t="s">
        <v>31</v>
      </c>
      <c r="AD9" s="24" t="s">
        <v>31</v>
      </c>
      <c r="AE9" s="24" t="s">
        <v>31</v>
      </c>
      <c r="AF9" s="25" t="s">
        <v>32</v>
      </c>
      <c r="AG9" s="25" t="s">
        <v>31</v>
      </c>
      <c r="AH9" s="25" t="s">
        <v>31</v>
      </c>
      <c r="AI9" s="25" t="s">
        <v>31</v>
      </c>
      <c r="AJ9" s="25" t="s">
        <v>33</v>
      </c>
      <c r="AK9" s="25" t="s">
        <v>33</v>
      </c>
      <c r="AL9" s="25" t="s">
        <v>33</v>
      </c>
      <c r="AM9" s="25" t="s">
        <v>33</v>
      </c>
      <c r="AN9" s="25" t="s">
        <v>34</v>
      </c>
      <c r="AO9" s="25" t="s">
        <v>33</v>
      </c>
      <c r="AP9" s="25" t="s">
        <v>33</v>
      </c>
      <c r="AQ9" s="25" t="s">
        <v>33</v>
      </c>
    </row>
    <row r="10" spans="1:43" ht="27" thickTop="1" thickBot="1" x14ac:dyDescent="0.25">
      <c r="A10" s="26"/>
      <c r="B10" s="27" t="s">
        <v>35</v>
      </c>
      <c r="C10" s="28" t="s">
        <v>36</v>
      </c>
      <c r="D10" s="29"/>
      <c r="E10" s="30"/>
      <c r="F10" s="31"/>
      <c r="G10" s="32"/>
      <c r="H10" s="33"/>
      <c r="I10" s="33"/>
      <c r="J10" s="33"/>
      <c r="K10" s="33"/>
      <c r="L10" s="33"/>
      <c r="M10" s="33"/>
      <c r="N10" s="33"/>
      <c r="O10" s="33"/>
      <c r="P10" s="33"/>
      <c r="Q10" s="33"/>
      <c r="R10" s="33"/>
      <c r="S10" s="33"/>
      <c r="T10" s="33"/>
      <c r="U10" s="33"/>
      <c r="V10" s="33"/>
      <c r="W10" s="34"/>
      <c r="X10" s="35"/>
      <c r="Y10" s="36"/>
      <c r="Z10" s="36"/>
      <c r="AA10" s="37"/>
      <c r="AB10" s="38" t="s">
        <v>37</v>
      </c>
      <c r="AC10" s="39" t="s">
        <v>38</v>
      </c>
      <c r="AD10" s="39" t="s">
        <v>39</v>
      </c>
      <c r="AE10" s="40" t="s">
        <v>40</v>
      </c>
      <c r="AF10" s="41" t="s">
        <v>37</v>
      </c>
      <c r="AG10" s="41" t="s">
        <v>38</v>
      </c>
      <c r="AH10" s="41" t="s">
        <v>39</v>
      </c>
      <c r="AI10" s="41" t="s">
        <v>40</v>
      </c>
      <c r="AJ10" s="41" t="s">
        <v>37</v>
      </c>
      <c r="AK10" s="41" t="s">
        <v>38</v>
      </c>
      <c r="AL10" s="41" t="s">
        <v>39</v>
      </c>
      <c r="AM10" s="41" t="s">
        <v>40</v>
      </c>
      <c r="AN10" s="41" t="s">
        <v>37</v>
      </c>
      <c r="AO10" s="41" t="s">
        <v>38</v>
      </c>
      <c r="AP10" s="41" t="s">
        <v>39</v>
      </c>
      <c r="AQ10" s="41" t="s">
        <v>40</v>
      </c>
    </row>
    <row r="11" spans="1:43" ht="76.5" customHeight="1" thickBot="1" x14ac:dyDescent="0.25">
      <c r="A11" s="42" t="s">
        <v>41</v>
      </c>
      <c r="B11" s="43" t="s">
        <v>42</v>
      </c>
      <c r="C11" s="44">
        <v>2.1</v>
      </c>
      <c r="D11" s="45" t="s">
        <v>43</v>
      </c>
      <c r="E11" s="46">
        <v>2.5000000000000001E-2</v>
      </c>
      <c r="F11" s="47" t="s">
        <v>44</v>
      </c>
      <c r="G11" s="48" t="s">
        <v>45</v>
      </c>
      <c r="H11" s="49">
        <v>1</v>
      </c>
      <c r="I11" s="50">
        <f>AC11</f>
        <v>1</v>
      </c>
      <c r="J11" s="51">
        <f>IF(ISERROR(I11/H11),0,(I11/H11))</f>
        <v>1</v>
      </c>
      <c r="K11" s="52">
        <v>0</v>
      </c>
      <c r="L11" s="53">
        <f>AG11</f>
        <v>1</v>
      </c>
      <c r="M11" s="54">
        <f>IF(ISERROR(L11/K11),0,(L11/K11))</f>
        <v>0</v>
      </c>
      <c r="N11" s="49">
        <v>0</v>
      </c>
      <c r="O11" s="50">
        <f>AK11</f>
        <v>0</v>
      </c>
      <c r="P11" s="51">
        <f>IF(ISERROR(O11/N11),0,(O11/N11))</f>
        <v>0</v>
      </c>
      <c r="Q11" s="52">
        <v>1</v>
      </c>
      <c r="R11" s="53">
        <f>AO11</f>
        <v>6</v>
      </c>
      <c r="S11" s="54">
        <f>IF(ISERROR(R11/Q11),0,(R11/Q11))</f>
        <v>6</v>
      </c>
      <c r="T11" s="55">
        <f>SUM(H11,K11,N11,Q11)</f>
        <v>2</v>
      </c>
      <c r="U11" s="56">
        <f>SUM(I11,L11,O11,R11)</f>
        <v>8</v>
      </c>
      <c r="V11" s="57">
        <f>IF((IF(ISERROR(U11/T11),0,(U11/T11)))&gt;1,1,(IF(ISERROR(U11/T11),0,(U11/T11))))</f>
        <v>1</v>
      </c>
      <c r="W11" s="57">
        <f>E11*V11</f>
        <v>2.5000000000000001E-2</v>
      </c>
      <c r="X11" s="58" t="s">
        <v>46</v>
      </c>
      <c r="Y11" s="59" t="s">
        <v>47</v>
      </c>
      <c r="Z11" s="60" t="s">
        <v>48</v>
      </c>
      <c r="AA11" s="61" t="s">
        <v>49</v>
      </c>
      <c r="AB11" s="62">
        <f>H11</f>
        <v>1</v>
      </c>
      <c r="AC11" s="62">
        <v>1</v>
      </c>
      <c r="AD11" s="63" t="s">
        <v>50</v>
      </c>
      <c r="AE11" s="63" t="s">
        <v>51</v>
      </c>
      <c r="AF11" s="64">
        <f>K11</f>
        <v>0</v>
      </c>
      <c r="AG11" s="64">
        <v>1</v>
      </c>
      <c r="AH11" s="65" t="s">
        <v>52</v>
      </c>
      <c r="AI11" s="66" t="s">
        <v>53</v>
      </c>
      <c r="AJ11" s="62">
        <f>N11</f>
        <v>0</v>
      </c>
      <c r="AK11" s="62"/>
      <c r="AL11" s="63"/>
      <c r="AM11" s="63"/>
      <c r="AN11" s="64">
        <f>Q11</f>
        <v>1</v>
      </c>
      <c r="AO11" s="64">
        <v>6</v>
      </c>
      <c r="AP11" s="65" t="s">
        <v>54</v>
      </c>
      <c r="AQ11" s="65" t="s">
        <v>55</v>
      </c>
    </row>
    <row r="12" spans="1:43" ht="69.75" customHeight="1" thickBot="1" x14ac:dyDescent="0.25">
      <c r="A12" s="42"/>
      <c r="B12" s="43"/>
      <c r="C12" s="67">
        <v>2.2000000000000002</v>
      </c>
      <c r="D12" s="68" t="s">
        <v>56</v>
      </c>
      <c r="E12" s="69">
        <v>1.4999999999999999E-2</v>
      </c>
      <c r="F12" s="70" t="s">
        <v>44</v>
      </c>
      <c r="G12" s="71" t="s">
        <v>45</v>
      </c>
      <c r="H12" s="72">
        <v>0</v>
      </c>
      <c r="I12" s="50">
        <f t="shared" ref="I12:I38" si="0">AC12</f>
        <v>0</v>
      </c>
      <c r="J12" s="51">
        <f t="shared" ref="J12:J65" si="1">IF(ISERROR(I12/H12),0,(I12/H12))</f>
        <v>0</v>
      </c>
      <c r="K12" s="73">
        <v>1</v>
      </c>
      <c r="L12" s="53">
        <f>AG12</f>
        <v>1</v>
      </c>
      <c r="M12" s="54">
        <f t="shared" ref="M12:M65" si="2">IF(ISERROR(L12/K12),0,(L12/K12))</f>
        <v>1</v>
      </c>
      <c r="N12" s="72">
        <v>0</v>
      </c>
      <c r="O12" s="50">
        <f t="shared" ref="O12:O20" si="3">AK12</f>
        <v>0</v>
      </c>
      <c r="P12" s="51">
        <f t="shared" ref="P12:P65" si="4">IF(ISERROR(O12/N12),0,(O12/N12))</f>
        <v>0</v>
      </c>
      <c r="Q12" s="73">
        <v>0</v>
      </c>
      <c r="R12" s="53">
        <f>AO12</f>
        <v>0</v>
      </c>
      <c r="S12" s="54">
        <f t="shared" ref="S12:S65" si="5">IF(ISERROR(R12/Q12),0,(R12/Q12))</f>
        <v>0</v>
      </c>
      <c r="T12" s="55">
        <f t="shared" ref="T12:U38" si="6">SUM(H12,K12,N12,Q12)</f>
        <v>1</v>
      </c>
      <c r="U12" s="56">
        <f>SUM(I12,L12,O12,R12)</f>
        <v>1</v>
      </c>
      <c r="V12" s="57">
        <f t="shared" ref="V12:V65" si="7">IF((IF(ISERROR(U12/T12),0,(U12/T12)))&gt;1,1,(IF(ISERROR(U12/T12),0,(U12/T12))))</f>
        <v>1</v>
      </c>
      <c r="W12" s="57">
        <f>E12*V12</f>
        <v>1.4999999999999999E-2</v>
      </c>
      <c r="X12" s="74" t="s">
        <v>57</v>
      </c>
      <c r="Y12" s="75" t="s">
        <v>58</v>
      </c>
      <c r="Z12" s="75" t="s">
        <v>59</v>
      </c>
      <c r="AA12" s="76" t="s">
        <v>49</v>
      </c>
      <c r="AB12" s="62">
        <f>H12</f>
        <v>0</v>
      </c>
      <c r="AC12" s="62"/>
      <c r="AD12" s="63"/>
      <c r="AE12" s="63"/>
      <c r="AF12" s="64">
        <f>K12</f>
        <v>1</v>
      </c>
      <c r="AG12" s="64">
        <v>1</v>
      </c>
      <c r="AH12" s="65" t="s">
        <v>60</v>
      </c>
      <c r="AI12" s="66" t="s">
        <v>61</v>
      </c>
      <c r="AJ12" s="62">
        <f>N12</f>
        <v>0</v>
      </c>
      <c r="AK12" s="62"/>
      <c r="AL12" s="63"/>
      <c r="AM12" s="63"/>
      <c r="AN12" s="64">
        <f>Q12</f>
        <v>0</v>
      </c>
      <c r="AO12" s="64"/>
      <c r="AP12" s="65"/>
      <c r="AQ12" s="65"/>
    </row>
    <row r="13" spans="1:43" ht="72" customHeight="1" thickBot="1" x14ac:dyDescent="0.25">
      <c r="A13" s="42"/>
      <c r="B13" s="43"/>
      <c r="C13" s="77">
        <v>2.2999999999999998</v>
      </c>
      <c r="D13" s="78" t="s">
        <v>62</v>
      </c>
      <c r="E13" s="79">
        <v>0.02</v>
      </c>
      <c r="F13" s="80" t="s">
        <v>44</v>
      </c>
      <c r="G13" s="81" t="s">
        <v>45</v>
      </c>
      <c r="H13" s="82">
        <v>0</v>
      </c>
      <c r="I13" s="50">
        <f t="shared" si="0"/>
        <v>0</v>
      </c>
      <c r="J13" s="51">
        <f t="shared" si="1"/>
        <v>0</v>
      </c>
      <c r="K13" s="83">
        <v>3</v>
      </c>
      <c r="L13" s="53">
        <f>AG13</f>
        <v>6</v>
      </c>
      <c r="M13" s="54">
        <f t="shared" si="2"/>
        <v>2</v>
      </c>
      <c r="N13" s="82">
        <v>0</v>
      </c>
      <c r="O13" s="50">
        <f t="shared" si="3"/>
        <v>0</v>
      </c>
      <c r="P13" s="51">
        <f t="shared" si="4"/>
        <v>0</v>
      </c>
      <c r="Q13" s="83">
        <v>3</v>
      </c>
      <c r="R13" s="53">
        <f>AO13</f>
        <v>4</v>
      </c>
      <c r="S13" s="54">
        <f t="shared" si="5"/>
        <v>1.3333333333333333</v>
      </c>
      <c r="T13" s="55">
        <f t="shared" si="6"/>
        <v>6</v>
      </c>
      <c r="U13" s="56">
        <f>SUM(I13,L13,O13,R13)</f>
        <v>10</v>
      </c>
      <c r="V13" s="57">
        <f t="shared" si="7"/>
        <v>1</v>
      </c>
      <c r="W13" s="57">
        <f>E13*V13</f>
        <v>0.02</v>
      </c>
      <c r="X13" s="84" t="s">
        <v>63</v>
      </c>
      <c r="Y13" s="85" t="s">
        <v>64</v>
      </c>
      <c r="Z13" s="85" t="s">
        <v>65</v>
      </c>
      <c r="AA13" s="86" t="s">
        <v>49</v>
      </c>
      <c r="AB13" s="87">
        <f>H13</f>
        <v>0</v>
      </c>
      <c r="AC13" s="87"/>
      <c r="AD13" s="88"/>
      <c r="AE13" s="88"/>
      <c r="AF13" s="89">
        <f>K13</f>
        <v>3</v>
      </c>
      <c r="AG13" s="89">
        <v>6</v>
      </c>
      <c r="AH13" s="90" t="s">
        <v>66</v>
      </c>
      <c r="AI13" s="91" t="s">
        <v>67</v>
      </c>
      <c r="AJ13" s="87">
        <f>N13</f>
        <v>0</v>
      </c>
      <c r="AK13" s="87"/>
      <c r="AL13" s="88"/>
      <c r="AM13" s="88"/>
      <c r="AN13" s="89">
        <f>Q13</f>
        <v>3</v>
      </c>
      <c r="AO13" s="89">
        <v>4</v>
      </c>
      <c r="AP13" s="90" t="s">
        <v>66</v>
      </c>
      <c r="AQ13" s="90" t="s">
        <v>68</v>
      </c>
    </row>
    <row r="14" spans="1:43" ht="33" customHeight="1" thickBot="1" x14ac:dyDescent="0.25">
      <c r="A14" s="92"/>
      <c r="B14" s="93" t="s">
        <v>69</v>
      </c>
      <c r="C14" s="94"/>
      <c r="D14" s="95"/>
      <c r="E14" s="96"/>
      <c r="F14" s="97"/>
      <c r="G14" s="98"/>
      <c r="H14" s="98"/>
      <c r="I14" s="98"/>
      <c r="J14" s="99"/>
      <c r="K14" s="33"/>
      <c r="L14" s="33"/>
      <c r="M14" s="33"/>
      <c r="N14" s="33"/>
      <c r="O14" s="33"/>
      <c r="P14" s="33"/>
      <c r="Q14" s="100"/>
      <c r="R14" s="101"/>
      <c r="S14" s="101"/>
      <c r="T14" s="102"/>
      <c r="U14" s="103"/>
      <c r="V14" s="103"/>
      <c r="W14" s="103"/>
      <c r="X14" s="104"/>
      <c r="Y14" s="105"/>
      <c r="Z14" s="105"/>
      <c r="AA14" s="37"/>
      <c r="AB14" s="106"/>
      <c r="AC14" s="107"/>
      <c r="AD14" s="108"/>
      <c r="AE14" s="108"/>
      <c r="AF14" s="109"/>
      <c r="AG14" s="109"/>
      <c r="AH14" s="110"/>
      <c r="AI14" s="111"/>
      <c r="AJ14" s="106"/>
      <c r="AK14" s="107"/>
      <c r="AL14" s="108"/>
      <c r="AM14" s="108"/>
      <c r="AN14" s="109"/>
      <c r="AO14" s="109"/>
      <c r="AP14" s="110"/>
      <c r="AQ14" s="112"/>
    </row>
    <row r="15" spans="1:43" ht="99.95" customHeight="1" thickBot="1" x14ac:dyDescent="0.25">
      <c r="A15" s="113" t="s">
        <v>70</v>
      </c>
      <c r="B15" s="114" t="s">
        <v>71</v>
      </c>
      <c r="C15" s="44">
        <v>8.1</v>
      </c>
      <c r="D15" s="115" t="s">
        <v>72</v>
      </c>
      <c r="E15" s="116">
        <v>2.5000000000000001E-2</v>
      </c>
      <c r="F15" s="47" t="s">
        <v>44</v>
      </c>
      <c r="G15" s="48" t="s">
        <v>45</v>
      </c>
      <c r="H15" s="117">
        <v>1</v>
      </c>
      <c r="I15" s="50">
        <f t="shared" si="0"/>
        <v>1</v>
      </c>
      <c r="J15" s="51">
        <f t="shared" si="1"/>
        <v>1</v>
      </c>
      <c r="K15" s="118">
        <v>0</v>
      </c>
      <c r="L15" s="53">
        <f t="shared" ref="L15:L20" si="8">AG15</f>
        <v>0</v>
      </c>
      <c r="M15" s="54">
        <f t="shared" si="2"/>
        <v>0</v>
      </c>
      <c r="N15" s="117">
        <v>0</v>
      </c>
      <c r="O15" s="50">
        <f t="shared" si="3"/>
        <v>0</v>
      </c>
      <c r="P15" s="51">
        <f t="shared" si="4"/>
        <v>0</v>
      </c>
      <c r="Q15" s="118">
        <v>0</v>
      </c>
      <c r="R15" s="53">
        <f t="shared" ref="R15:R20" si="9">AO15</f>
        <v>0</v>
      </c>
      <c r="S15" s="54">
        <f t="shared" si="5"/>
        <v>0</v>
      </c>
      <c r="T15" s="55">
        <f t="shared" si="6"/>
        <v>1</v>
      </c>
      <c r="U15" s="56">
        <f t="shared" si="6"/>
        <v>1</v>
      </c>
      <c r="V15" s="57">
        <f t="shared" si="7"/>
        <v>1</v>
      </c>
      <c r="W15" s="57">
        <f t="shared" ref="W15:W20" si="10">E15*V15</f>
        <v>2.5000000000000001E-2</v>
      </c>
      <c r="X15" s="119" t="s">
        <v>73</v>
      </c>
      <c r="Y15" s="120" t="s">
        <v>74</v>
      </c>
      <c r="Z15" s="120" t="s">
        <v>75</v>
      </c>
      <c r="AA15" s="121" t="s">
        <v>49</v>
      </c>
      <c r="AB15" s="122">
        <f t="shared" ref="AB15:AB38" si="11">H15</f>
        <v>1</v>
      </c>
      <c r="AC15" s="122">
        <v>1</v>
      </c>
      <c r="AD15" s="123"/>
      <c r="AE15" s="123" t="s">
        <v>76</v>
      </c>
      <c r="AF15" s="124">
        <f t="shared" ref="AF15:AF38" si="12">K15</f>
        <v>0</v>
      </c>
      <c r="AG15" s="124"/>
      <c r="AH15" s="125"/>
      <c r="AI15" s="126"/>
      <c r="AJ15" s="122">
        <f t="shared" ref="AJ15:AJ38" si="13">N15</f>
        <v>0</v>
      </c>
      <c r="AK15" s="122"/>
      <c r="AL15" s="123"/>
      <c r="AM15" s="123"/>
      <c r="AN15" s="124">
        <f t="shared" ref="AN15:AN38" si="14">Q15</f>
        <v>0</v>
      </c>
      <c r="AO15" s="124"/>
      <c r="AP15" s="125"/>
      <c r="AQ15" s="125"/>
    </row>
    <row r="16" spans="1:43" ht="99.95" customHeight="1" thickBot="1" x14ac:dyDescent="0.25">
      <c r="A16" s="113"/>
      <c r="B16" s="114"/>
      <c r="C16" s="67">
        <v>8.1999999999999993</v>
      </c>
      <c r="D16" s="68" t="s">
        <v>77</v>
      </c>
      <c r="E16" s="127">
        <v>0.02</v>
      </c>
      <c r="F16" s="70" t="s">
        <v>78</v>
      </c>
      <c r="G16" s="71" t="s">
        <v>45</v>
      </c>
      <c r="H16" s="128">
        <v>0</v>
      </c>
      <c r="I16" s="51">
        <f t="shared" si="0"/>
        <v>0</v>
      </c>
      <c r="J16" s="51">
        <f t="shared" si="1"/>
        <v>0</v>
      </c>
      <c r="K16" s="129">
        <v>0</v>
      </c>
      <c r="L16" s="54">
        <f t="shared" si="8"/>
        <v>0</v>
      </c>
      <c r="M16" s="54">
        <f t="shared" si="2"/>
        <v>0</v>
      </c>
      <c r="N16" s="128">
        <v>0</v>
      </c>
      <c r="O16" s="51">
        <f t="shared" si="3"/>
        <v>0</v>
      </c>
      <c r="P16" s="51">
        <f t="shared" si="4"/>
        <v>0</v>
      </c>
      <c r="Q16" s="129">
        <v>1</v>
      </c>
      <c r="R16" s="54">
        <f t="shared" si="9"/>
        <v>1</v>
      </c>
      <c r="S16" s="54">
        <f t="shared" si="5"/>
        <v>1</v>
      </c>
      <c r="T16" s="130">
        <f t="shared" si="6"/>
        <v>1</v>
      </c>
      <c r="U16" s="57">
        <f t="shared" si="6"/>
        <v>1</v>
      </c>
      <c r="V16" s="57">
        <f t="shared" si="7"/>
        <v>1</v>
      </c>
      <c r="W16" s="57">
        <f t="shared" si="10"/>
        <v>0.02</v>
      </c>
      <c r="X16" s="131" t="s">
        <v>79</v>
      </c>
      <c r="Y16" s="132" t="s">
        <v>80</v>
      </c>
      <c r="Z16" s="133" t="s">
        <v>81</v>
      </c>
      <c r="AA16" s="134" t="s">
        <v>49</v>
      </c>
      <c r="AB16" s="135">
        <f t="shared" si="11"/>
        <v>0</v>
      </c>
      <c r="AC16" s="136"/>
      <c r="AD16" s="63"/>
      <c r="AE16" s="63"/>
      <c r="AF16" s="137">
        <f t="shared" si="12"/>
        <v>0</v>
      </c>
      <c r="AG16" s="138"/>
      <c r="AH16" s="65"/>
      <c r="AI16" s="66"/>
      <c r="AJ16" s="135">
        <f t="shared" si="13"/>
        <v>0</v>
      </c>
      <c r="AK16" s="62"/>
      <c r="AL16" s="63"/>
      <c r="AM16" s="63"/>
      <c r="AN16" s="137">
        <f t="shared" si="14"/>
        <v>1</v>
      </c>
      <c r="AO16" s="138">
        <v>1</v>
      </c>
      <c r="AP16" s="65" t="s">
        <v>82</v>
      </c>
      <c r="AQ16" s="65" t="s">
        <v>83</v>
      </c>
    </row>
    <row r="17" spans="1:43" ht="99.95" customHeight="1" thickBot="1" x14ac:dyDescent="0.25">
      <c r="A17" s="113"/>
      <c r="B17" s="114"/>
      <c r="C17" s="44">
        <v>8.3000000000000007</v>
      </c>
      <c r="D17" s="68" t="s">
        <v>84</v>
      </c>
      <c r="E17" s="127">
        <v>1.4999999999999999E-2</v>
      </c>
      <c r="F17" s="70" t="s">
        <v>78</v>
      </c>
      <c r="G17" s="71" t="s">
        <v>45</v>
      </c>
      <c r="H17" s="128">
        <v>0</v>
      </c>
      <c r="I17" s="51">
        <f t="shared" si="0"/>
        <v>0</v>
      </c>
      <c r="J17" s="51">
        <f t="shared" si="1"/>
        <v>0</v>
      </c>
      <c r="K17" s="129">
        <v>0</v>
      </c>
      <c r="L17" s="54">
        <f t="shared" si="8"/>
        <v>0.20937</v>
      </c>
      <c r="M17" s="54">
        <f t="shared" si="2"/>
        <v>0</v>
      </c>
      <c r="N17" s="128">
        <v>0</v>
      </c>
      <c r="O17" s="51">
        <f t="shared" si="3"/>
        <v>0</v>
      </c>
      <c r="P17" s="51">
        <f t="shared" si="4"/>
        <v>0</v>
      </c>
      <c r="Q17" s="129">
        <v>1</v>
      </c>
      <c r="R17" s="54">
        <f t="shared" si="9"/>
        <v>0.52280000000000004</v>
      </c>
      <c r="S17" s="54">
        <f t="shared" si="5"/>
        <v>0.52280000000000004</v>
      </c>
      <c r="T17" s="130">
        <f t="shared" si="6"/>
        <v>1</v>
      </c>
      <c r="U17" s="57">
        <f t="shared" si="6"/>
        <v>0.73216999999999999</v>
      </c>
      <c r="V17" s="57">
        <f t="shared" si="7"/>
        <v>0.73216999999999999</v>
      </c>
      <c r="W17" s="57">
        <f t="shared" si="10"/>
        <v>1.0982549999999999E-2</v>
      </c>
      <c r="X17" s="131" t="s">
        <v>85</v>
      </c>
      <c r="Y17" s="139" t="s">
        <v>86</v>
      </c>
      <c r="Z17" s="139" t="s">
        <v>87</v>
      </c>
      <c r="AA17" s="134" t="s">
        <v>49</v>
      </c>
      <c r="AB17" s="135">
        <f t="shared" si="11"/>
        <v>0</v>
      </c>
      <c r="AC17" s="136"/>
      <c r="AD17" s="63"/>
      <c r="AE17" s="63"/>
      <c r="AF17" s="137">
        <f t="shared" si="12"/>
        <v>0</v>
      </c>
      <c r="AG17" s="140">
        <v>0.20937</v>
      </c>
      <c r="AH17" s="65" t="s">
        <v>88</v>
      </c>
      <c r="AI17" s="66" t="s">
        <v>89</v>
      </c>
      <c r="AJ17" s="135">
        <f t="shared" si="13"/>
        <v>0</v>
      </c>
      <c r="AK17" s="62"/>
      <c r="AL17" s="63"/>
      <c r="AM17" s="63"/>
      <c r="AN17" s="137">
        <f t="shared" si="14"/>
        <v>1</v>
      </c>
      <c r="AO17" s="140">
        <v>0.52280000000000004</v>
      </c>
      <c r="AP17" s="65" t="s">
        <v>90</v>
      </c>
      <c r="AQ17" s="65" t="s">
        <v>91</v>
      </c>
    </row>
    <row r="18" spans="1:43" ht="99.95" customHeight="1" thickBot="1" x14ac:dyDescent="0.25">
      <c r="A18" s="113"/>
      <c r="B18" s="114"/>
      <c r="C18" s="67">
        <v>8.4</v>
      </c>
      <c r="D18" s="68" t="s">
        <v>92</v>
      </c>
      <c r="E18" s="127">
        <v>1.4999999999999999E-2</v>
      </c>
      <c r="F18" s="70" t="s">
        <v>78</v>
      </c>
      <c r="G18" s="71" t="s">
        <v>45</v>
      </c>
      <c r="H18" s="128">
        <v>0.2</v>
      </c>
      <c r="I18" s="51">
        <f t="shared" si="0"/>
        <v>5.6000000000000001E-2</v>
      </c>
      <c r="J18" s="51">
        <f t="shared" si="1"/>
        <v>0.27999999999999997</v>
      </c>
      <c r="K18" s="129">
        <v>0.2</v>
      </c>
      <c r="L18" s="54">
        <f t="shared" si="8"/>
        <v>4.9119999999999997E-2</v>
      </c>
      <c r="M18" s="54">
        <f t="shared" si="2"/>
        <v>0.24559999999999998</v>
      </c>
      <c r="N18" s="128">
        <v>0.2</v>
      </c>
      <c r="O18" s="51">
        <f t="shared" si="3"/>
        <v>4.7800000000000002E-2</v>
      </c>
      <c r="P18" s="51">
        <f t="shared" si="4"/>
        <v>0.23899999999999999</v>
      </c>
      <c r="Q18" s="129">
        <v>0.2</v>
      </c>
      <c r="R18" s="54">
        <f t="shared" si="9"/>
        <v>0.3</v>
      </c>
      <c r="S18" s="54">
        <f t="shared" si="5"/>
        <v>1.4999999999999998</v>
      </c>
      <c r="T18" s="130">
        <f t="shared" si="6"/>
        <v>0.8</v>
      </c>
      <c r="U18" s="57">
        <f t="shared" si="6"/>
        <v>0.45291999999999999</v>
      </c>
      <c r="V18" s="57">
        <f t="shared" si="7"/>
        <v>0.56614999999999993</v>
      </c>
      <c r="W18" s="57">
        <f t="shared" si="10"/>
        <v>8.4922499999999981E-3</v>
      </c>
      <c r="X18" s="131" t="s">
        <v>93</v>
      </c>
      <c r="Y18" s="139" t="s">
        <v>94</v>
      </c>
      <c r="Z18" s="139" t="s">
        <v>95</v>
      </c>
      <c r="AA18" s="134" t="s">
        <v>49</v>
      </c>
      <c r="AB18" s="135">
        <f t="shared" si="11"/>
        <v>0.2</v>
      </c>
      <c r="AC18" s="136">
        <v>5.6000000000000001E-2</v>
      </c>
      <c r="AD18" s="63" t="s">
        <v>96</v>
      </c>
      <c r="AE18" s="63" t="s">
        <v>97</v>
      </c>
      <c r="AF18" s="137">
        <f t="shared" si="12"/>
        <v>0.2</v>
      </c>
      <c r="AG18" s="140">
        <v>4.9119999999999997E-2</v>
      </c>
      <c r="AH18" s="65" t="s">
        <v>98</v>
      </c>
      <c r="AI18" s="66" t="s">
        <v>97</v>
      </c>
      <c r="AJ18" s="141">
        <f t="shared" si="13"/>
        <v>0.2</v>
      </c>
      <c r="AK18" s="142">
        <v>4.7800000000000002E-2</v>
      </c>
      <c r="AL18" s="63" t="s">
        <v>99</v>
      </c>
      <c r="AM18" s="63" t="s">
        <v>100</v>
      </c>
      <c r="AN18" s="137">
        <f t="shared" si="14"/>
        <v>0.2</v>
      </c>
      <c r="AO18" s="138">
        <v>0.3</v>
      </c>
      <c r="AP18" s="65" t="s">
        <v>101</v>
      </c>
      <c r="AQ18" s="65" t="s">
        <v>97</v>
      </c>
    </row>
    <row r="19" spans="1:43" ht="99.95" customHeight="1" thickBot="1" x14ac:dyDescent="0.25">
      <c r="A19" s="113"/>
      <c r="B19" s="114"/>
      <c r="C19" s="44">
        <v>8.5</v>
      </c>
      <c r="D19" s="78" t="s">
        <v>102</v>
      </c>
      <c r="E19" s="127">
        <v>0.03</v>
      </c>
      <c r="F19" s="70" t="s">
        <v>78</v>
      </c>
      <c r="G19" s="71" t="s">
        <v>103</v>
      </c>
      <c r="H19" s="128">
        <v>0.25</v>
      </c>
      <c r="I19" s="51">
        <f t="shared" si="0"/>
        <v>0.24440000000000001</v>
      </c>
      <c r="J19" s="51">
        <f t="shared" si="1"/>
        <v>0.97760000000000002</v>
      </c>
      <c r="K19" s="129">
        <v>0.25</v>
      </c>
      <c r="L19" s="54">
        <f t="shared" si="8"/>
        <v>0.375</v>
      </c>
      <c r="M19" s="54">
        <f t="shared" si="2"/>
        <v>1.5</v>
      </c>
      <c r="N19" s="128">
        <v>0.25</v>
      </c>
      <c r="O19" s="51">
        <f t="shared" si="3"/>
        <v>0.31</v>
      </c>
      <c r="P19" s="51">
        <f t="shared" si="4"/>
        <v>1.24</v>
      </c>
      <c r="Q19" s="129">
        <v>0.25</v>
      </c>
      <c r="R19" s="54">
        <f t="shared" si="9"/>
        <v>0.33</v>
      </c>
      <c r="S19" s="54">
        <f t="shared" si="5"/>
        <v>1.32</v>
      </c>
      <c r="T19" s="130">
        <f t="shared" si="6"/>
        <v>1</v>
      </c>
      <c r="U19" s="57">
        <f t="shared" si="6"/>
        <v>1.2594000000000001</v>
      </c>
      <c r="V19" s="57">
        <f t="shared" si="7"/>
        <v>1</v>
      </c>
      <c r="W19" s="57">
        <f t="shared" si="10"/>
        <v>0.03</v>
      </c>
      <c r="X19" s="131" t="s">
        <v>104</v>
      </c>
      <c r="Y19" s="139" t="s">
        <v>105</v>
      </c>
      <c r="Z19" s="139" t="s">
        <v>106</v>
      </c>
      <c r="AA19" s="134" t="s">
        <v>49</v>
      </c>
      <c r="AB19" s="135">
        <f t="shared" si="11"/>
        <v>0.25</v>
      </c>
      <c r="AC19" s="143">
        <v>0.24440000000000001</v>
      </c>
      <c r="AD19" s="63" t="s">
        <v>107</v>
      </c>
      <c r="AE19" s="63" t="s">
        <v>108</v>
      </c>
      <c r="AF19" s="137">
        <f t="shared" si="12"/>
        <v>0.25</v>
      </c>
      <c r="AG19" s="140">
        <v>0.375</v>
      </c>
      <c r="AH19" s="65" t="s">
        <v>109</v>
      </c>
      <c r="AI19" s="66" t="s">
        <v>110</v>
      </c>
      <c r="AJ19" s="141">
        <f t="shared" si="13"/>
        <v>0.25</v>
      </c>
      <c r="AK19" s="144">
        <v>0.31</v>
      </c>
      <c r="AL19" s="63" t="s">
        <v>111</v>
      </c>
      <c r="AM19" s="63" t="s">
        <v>112</v>
      </c>
      <c r="AN19" s="137">
        <f t="shared" si="14"/>
        <v>0.25</v>
      </c>
      <c r="AO19" s="138">
        <v>0.33</v>
      </c>
      <c r="AP19" s="65" t="s">
        <v>113</v>
      </c>
      <c r="AQ19" s="65" t="s">
        <v>112</v>
      </c>
    </row>
    <row r="20" spans="1:43" ht="99.95" customHeight="1" thickBot="1" x14ac:dyDescent="0.25">
      <c r="A20" s="113"/>
      <c r="B20" s="114"/>
      <c r="C20" s="67">
        <v>8.6</v>
      </c>
      <c r="D20" s="145" t="s">
        <v>114</v>
      </c>
      <c r="E20" s="146">
        <v>0.01</v>
      </c>
      <c r="F20" s="147" t="s">
        <v>115</v>
      </c>
      <c r="G20" s="148" t="s">
        <v>45</v>
      </c>
      <c r="H20" s="149">
        <v>0</v>
      </c>
      <c r="I20" s="50">
        <f t="shared" si="0"/>
        <v>0</v>
      </c>
      <c r="J20" s="51">
        <f t="shared" si="1"/>
        <v>0</v>
      </c>
      <c r="K20" s="150">
        <v>1</v>
      </c>
      <c r="L20" s="53">
        <f t="shared" si="8"/>
        <v>1</v>
      </c>
      <c r="M20" s="54">
        <f t="shared" si="2"/>
        <v>1</v>
      </c>
      <c r="N20" s="149">
        <v>0</v>
      </c>
      <c r="O20" s="50">
        <f t="shared" si="3"/>
        <v>0</v>
      </c>
      <c r="P20" s="51">
        <f t="shared" si="4"/>
        <v>0</v>
      </c>
      <c r="Q20" s="150">
        <v>1</v>
      </c>
      <c r="R20" s="53">
        <f t="shared" si="9"/>
        <v>1</v>
      </c>
      <c r="S20" s="54">
        <f t="shared" si="5"/>
        <v>1</v>
      </c>
      <c r="T20" s="55">
        <f t="shared" si="6"/>
        <v>2</v>
      </c>
      <c r="U20" s="56">
        <f t="shared" si="6"/>
        <v>2</v>
      </c>
      <c r="V20" s="57">
        <f t="shared" si="7"/>
        <v>1</v>
      </c>
      <c r="W20" s="57">
        <f t="shared" si="10"/>
        <v>0.01</v>
      </c>
      <c r="X20" s="151" t="s">
        <v>116</v>
      </c>
      <c r="Y20" s="152" t="s">
        <v>117</v>
      </c>
      <c r="Z20" s="152" t="s">
        <v>118</v>
      </c>
      <c r="AA20" s="153" t="s">
        <v>49</v>
      </c>
      <c r="AB20" s="87">
        <f t="shared" si="11"/>
        <v>0</v>
      </c>
      <c r="AC20" s="87"/>
      <c r="AD20" s="88"/>
      <c r="AE20" s="88"/>
      <c r="AF20" s="89">
        <f t="shared" si="12"/>
        <v>1</v>
      </c>
      <c r="AG20" s="89">
        <v>1</v>
      </c>
      <c r="AH20" s="90" t="s">
        <v>119</v>
      </c>
      <c r="AI20" s="91" t="s">
        <v>120</v>
      </c>
      <c r="AJ20" s="87">
        <f t="shared" si="13"/>
        <v>0</v>
      </c>
      <c r="AK20" s="87"/>
      <c r="AL20" s="88"/>
      <c r="AM20" s="88"/>
      <c r="AN20" s="89">
        <f t="shared" si="14"/>
        <v>1</v>
      </c>
      <c r="AO20" s="89">
        <v>1</v>
      </c>
      <c r="AP20" s="90" t="s">
        <v>121</v>
      </c>
      <c r="AQ20" s="90" t="s">
        <v>122</v>
      </c>
    </row>
    <row r="21" spans="1:43" ht="26.25" thickBot="1" x14ac:dyDescent="0.25">
      <c r="A21" s="154"/>
      <c r="B21" s="155" t="s">
        <v>123</v>
      </c>
      <c r="C21" s="156"/>
      <c r="D21" s="157"/>
      <c r="E21" s="96"/>
      <c r="F21" s="97"/>
      <c r="G21" s="98"/>
      <c r="H21" s="158"/>
      <c r="I21" s="158"/>
      <c r="J21" s="99"/>
      <c r="K21" s="33"/>
      <c r="L21" s="33"/>
      <c r="M21" s="33"/>
      <c r="N21" s="33"/>
      <c r="O21" s="33"/>
      <c r="P21" s="33"/>
      <c r="Q21" s="100"/>
      <c r="R21" s="101"/>
      <c r="S21" s="101"/>
      <c r="T21" s="159"/>
      <c r="U21" s="103"/>
      <c r="V21" s="103"/>
      <c r="W21" s="103"/>
      <c r="X21" s="160"/>
      <c r="Y21" s="161"/>
      <c r="Z21" s="162"/>
      <c r="AA21" s="163"/>
      <c r="AB21" s="106"/>
      <c r="AC21" s="107"/>
      <c r="AD21" s="108"/>
      <c r="AE21" s="108"/>
      <c r="AF21" s="109"/>
      <c r="AG21" s="109"/>
      <c r="AH21" s="110"/>
      <c r="AI21" s="111"/>
      <c r="AJ21" s="106"/>
      <c r="AK21" s="107"/>
      <c r="AL21" s="108"/>
      <c r="AM21" s="108"/>
      <c r="AN21" s="109"/>
      <c r="AO21" s="109"/>
      <c r="AP21" s="110"/>
      <c r="AQ21" s="112"/>
    </row>
    <row r="22" spans="1:43" ht="45.75" customHeight="1" thickBot="1" x14ac:dyDescent="0.25">
      <c r="A22" s="164" t="s">
        <v>124</v>
      </c>
      <c r="B22" s="165" t="s">
        <v>125</v>
      </c>
      <c r="C22" s="166">
        <v>14.1</v>
      </c>
      <c r="D22" s="167" t="s">
        <v>126</v>
      </c>
      <c r="E22" s="116">
        <v>0</v>
      </c>
      <c r="F22" s="47" t="s">
        <v>44</v>
      </c>
      <c r="G22" s="48" t="s">
        <v>45</v>
      </c>
      <c r="H22" s="168">
        <v>0</v>
      </c>
      <c r="I22" s="50">
        <f t="shared" si="0"/>
        <v>0</v>
      </c>
      <c r="J22" s="51">
        <f t="shared" si="1"/>
        <v>0</v>
      </c>
      <c r="K22" s="169">
        <v>0</v>
      </c>
      <c r="L22" s="53">
        <f t="shared" ref="L22:L38" si="15">AG22</f>
        <v>0</v>
      </c>
      <c r="M22" s="54">
        <f t="shared" si="2"/>
        <v>0</v>
      </c>
      <c r="N22" s="168">
        <v>0</v>
      </c>
      <c r="O22" s="50">
        <f t="shared" ref="O22:O38" si="16">AK22</f>
        <v>0</v>
      </c>
      <c r="P22" s="51">
        <f t="shared" si="4"/>
        <v>0</v>
      </c>
      <c r="Q22" s="169">
        <v>0</v>
      </c>
      <c r="R22" s="53">
        <f t="shared" ref="R22:R38" si="17">AO22</f>
        <v>0</v>
      </c>
      <c r="S22" s="54">
        <f t="shared" si="5"/>
        <v>0</v>
      </c>
      <c r="T22" s="55">
        <f t="shared" si="6"/>
        <v>0</v>
      </c>
      <c r="U22" s="170">
        <f t="shared" si="6"/>
        <v>0</v>
      </c>
      <c r="V22" s="57">
        <f t="shared" si="7"/>
        <v>0</v>
      </c>
      <c r="W22" s="57">
        <f t="shared" ref="W22:W38" si="18">E22*V22</f>
        <v>0</v>
      </c>
      <c r="X22" s="171" t="s">
        <v>127</v>
      </c>
      <c r="Y22" s="172" t="s">
        <v>128</v>
      </c>
      <c r="Z22" s="172" t="s">
        <v>129</v>
      </c>
      <c r="AA22" s="173" t="s">
        <v>49</v>
      </c>
      <c r="AB22" s="122">
        <f t="shared" si="11"/>
        <v>0</v>
      </c>
      <c r="AC22" s="122"/>
      <c r="AD22" s="123"/>
      <c r="AE22" s="123"/>
      <c r="AF22" s="124">
        <f t="shared" si="12"/>
        <v>0</v>
      </c>
      <c r="AG22" s="124"/>
      <c r="AH22" s="125"/>
      <c r="AI22" s="126"/>
      <c r="AJ22" s="122">
        <f t="shared" si="13"/>
        <v>0</v>
      </c>
      <c r="AK22" s="122"/>
      <c r="AL22" s="123"/>
      <c r="AM22" s="123"/>
      <c r="AN22" s="124">
        <f t="shared" si="14"/>
        <v>0</v>
      </c>
      <c r="AO22" s="124"/>
      <c r="AP22" s="125"/>
      <c r="AQ22" s="125"/>
    </row>
    <row r="23" spans="1:43" ht="45.75" thickBot="1" x14ac:dyDescent="0.25">
      <c r="A23" s="164"/>
      <c r="B23" s="165"/>
      <c r="C23" s="174">
        <v>14.2</v>
      </c>
      <c r="D23" s="175" t="s">
        <v>130</v>
      </c>
      <c r="E23" s="127">
        <v>0</v>
      </c>
      <c r="F23" s="70" t="s">
        <v>78</v>
      </c>
      <c r="G23" s="71" t="s">
        <v>45</v>
      </c>
      <c r="H23" s="128">
        <v>0</v>
      </c>
      <c r="I23" s="51">
        <f t="shared" si="0"/>
        <v>0</v>
      </c>
      <c r="J23" s="51">
        <f t="shared" si="1"/>
        <v>0</v>
      </c>
      <c r="K23" s="129">
        <v>0</v>
      </c>
      <c r="L23" s="54">
        <f t="shared" si="15"/>
        <v>0</v>
      </c>
      <c r="M23" s="54">
        <f t="shared" si="2"/>
        <v>0</v>
      </c>
      <c r="N23" s="128">
        <v>0</v>
      </c>
      <c r="O23" s="51">
        <f t="shared" si="16"/>
        <v>0</v>
      </c>
      <c r="P23" s="51">
        <f t="shared" si="4"/>
        <v>0</v>
      </c>
      <c r="Q23" s="129">
        <v>0</v>
      </c>
      <c r="R23" s="54">
        <f t="shared" si="17"/>
        <v>0</v>
      </c>
      <c r="S23" s="54">
        <f t="shared" si="5"/>
        <v>0</v>
      </c>
      <c r="T23" s="55">
        <f t="shared" si="6"/>
        <v>0</v>
      </c>
      <c r="U23" s="176">
        <f t="shared" si="6"/>
        <v>0</v>
      </c>
      <c r="V23" s="57">
        <f t="shared" si="7"/>
        <v>0</v>
      </c>
      <c r="W23" s="57">
        <f t="shared" si="18"/>
        <v>0</v>
      </c>
      <c r="X23" s="177" t="s">
        <v>131</v>
      </c>
      <c r="Y23" s="178" t="s">
        <v>132</v>
      </c>
      <c r="Z23" s="178" t="s">
        <v>133</v>
      </c>
      <c r="AA23" s="179" t="s">
        <v>49</v>
      </c>
      <c r="AB23" s="135">
        <f t="shared" si="11"/>
        <v>0</v>
      </c>
      <c r="AC23" s="144"/>
      <c r="AD23" s="63"/>
      <c r="AE23" s="63"/>
      <c r="AF23" s="137">
        <f t="shared" si="12"/>
        <v>0</v>
      </c>
      <c r="AG23" s="138"/>
      <c r="AH23" s="65"/>
      <c r="AI23" s="66"/>
      <c r="AJ23" s="135">
        <f t="shared" si="13"/>
        <v>0</v>
      </c>
      <c r="AK23" s="180"/>
      <c r="AL23" s="181"/>
      <c r="AM23" s="63"/>
      <c r="AN23" s="137">
        <f t="shared" si="14"/>
        <v>0</v>
      </c>
      <c r="AO23" s="64"/>
      <c r="AP23" s="65"/>
      <c r="AQ23" s="182"/>
    </row>
    <row r="24" spans="1:43" ht="45.75" thickBot="1" x14ac:dyDescent="0.25">
      <c r="A24" s="164"/>
      <c r="B24" s="165"/>
      <c r="C24" s="166">
        <v>14.3</v>
      </c>
      <c r="D24" s="175" t="s">
        <v>134</v>
      </c>
      <c r="E24" s="127">
        <v>0.04</v>
      </c>
      <c r="F24" s="70" t="s">
        <v>44</v>
      </c>
      <c r="G24" s="71" t="s">
        <v>45</v>
      </c>
      <c r="H24" s="183">
        <v>1</v>
      </c>
      <c r="I24" s="50">
        <f t="shared" si="0"/>
        <v>1</v>
      </c>
      <c r="J24" s="51">
        <f t="shared" si="1"/>
        <v>1</v>
      </c>
      <c r="K24" s="184">
        <v>0</v>
      </c>
      <c r="L24" s="53">
        <f t="shared" si="15"/>
        <v>0</v>
      </c>
      <c r="M24" s="54">
        <f t="shared" si="2"/>
        <v>0</v>
      </c>
      <c r="N24" s="183">
        <v>0</v>
      </c>
      <c r="O24" s="50">
        <f t="shared" si="16"/>
        <v>0</v>
      </c>
      <c r="P24" s="51">
        <f t="shared" si="4"/>
        <v>0</v>
      </c>
      <c r="Q24" s="184">
        <v>0</v>
      </c>
      <c r="R24" s="53">
        <f t="shared" si="17"/>
        <v>0</v>
      </c>
      <c r="S24" s="54">
        <f t="shared" si="5"/>
        <v>0</v>
      </c>
      <c r="T24" s="55">
        <f t="shared" si="6"/>
        <v>1</v>
      </c>
      <c r="U24" s="170">
        <f t="shared" si="6"/>
        <v>1</v>
      </c>
      <c r="V24" s="57">
        <f t="shared" si="7"/>
        <v>1</v>
      </c>
      <c r="W24" s="57">
        <f t="shared" si="18"/>
        <v>0.04</v>
      </c>
      <c r="X24" s="70" t="s">
        <v>127</v>
      </c>
      <c r="Y24" s="71" t="s">
        <v>128</v>
      </c>
      <c r="Z24" s="71" t="s">
        <v>129</v>
      </c>
      <c r="AA24" s="179" t="s">
        <v>49</v>
      </c>
      <c r="AB24" s="62">
        <f t="shared" si="11"/>
        <v>1</v>
      </c>
      <c r="AC24" s="62">
        <v>1</v>
      </c>
      <c r="AD24" s="63" t="s">
        <v>135</v>
      </c>
      <c r="AE24" s="63" t="s">
        <v>136</v>
      </c>
      <c r="AF24" s="64">
        <f t="shared" si="12"/>
        <v>0</v>
      </c>
      <c r="AG24" s="64"/>
      <c r="AH24" s="65"/>
      <c r="AI24" s="66"/>
      <c r="AJ24" s="62">
        <f t="shared" si="13"/>
        <v>0</v>
      </c>
      <c r="AK24" s="62"/>
      <c r="AL24" s="63"/>
      <c r="AM24" s="63"/>
      <c r="AN24" s="64">
        <f t="shared" si="14"/>
        <v>0</v>
      </c>
      <c r="AO24" s="64"/>
      <c r="AP24" s="65"/>
      <c r="AQ24" s="65"/>
    </row>
    <row r="25" spans="1:43" ht="115.5" thickBot="1" x14ac:dyDescent="0.25">
      <c r="A25" s="164"/>
      <c r="B25" s="165"/>
      <c r="C25" s="185">
        <v>14.4</v>
      </c>
      <c r="D25" s="186" t="s">
        <v>137</v>
      </c>
      <c r="E25" s="127">
        <v>0.04</v>
      </c>
      <c r="F25" s="70" t="s">
        <v>78</v>
      </c>
      <c r="G25" s="71" t="s">
        <v>45</v>
      </c>
      <c r="H25" s="128">
        <v>0.25</v>
      </c>
      <c r="I25" s="51">
        <f t="shared" si="0"/>
        <v>0.21052999999999999</v>
      </c>
      <c r="J25" s="51">
        <f t="shared" si="1"/>
        <v>0.84211999999999998</v>
      </c>
      <c r="K25" s="129">
        <v>0.25</v>
      </c>
      <c r="L25" s="54">
        <f t="shared" si="15"/>
        <v>1.5</v>
      </c>
      <c r="M25" s="54">
        <f t="shared" si="2"/>
        <v>6</v>
      </c>
      <c r="N25" s="128">
        <v>0.25</v>
      </c>
      <c r="O25" s="51">
        <f t="shared" si="16"/>
        <v>0.125</v>
      </c>
      <c r="P25" s="51">
        <f t="shared" si="4"/>
        <v>0.5</v>
      </c>
      <c r="Q25" s="129">
        <v>0.25</v>
      </c>
      <c r="R25" s="54">
        <f t="shared" si="17"/>
        <v>0.25</v>
      </c>
      <c r="S25" s="54">
        <f t="shared" si="5"/>
        <v>1</v>
      </c>
      <c r="T25" s="55">
        <f t="shared" si="6"/>
        <v>1</v>
      </c>
      <c r="U25" s="176">
        <f t="shared" si="6"/>
        <v>2.0855299999999999</v>
      </c>
      <c r="V25" s="57">
        <f t="shared" si="7"/>
        <v>1</v>
      </c>
      <c r="W25" s="57">
        <f t="shared" si="18"/>
        <v>0.04</v>
      </c>
      <c r="X25" s="177" t="s">
        <v>138</v>
      </c>
      <c r="Y25" s="178" t="s">
        <v>132</v>
      </c>
      <c r="Z25" s="178" t="s">
        <v>133</v>
      </c>
      <c r="AA25" s="179" t="s">
        <v>49</v>
      </c>
      <c r="AB25" s="135">
        <f t="shared" si="11"/>
        <v>0.25</v>
      </c>
      <c r="AC25" s="144">
        <v>0.21052999999999999</v>
      </c>
      <c r="AD25" s="63" t="s">
        <v>139</v>
      </c>
      <c r="AE25" s="63" t="s">
        <v>140</v>
      </c>
      <c r="AF25" s="137">
        <f t="shared" si="12"/>
        <v>0.25</v>
      </c>
      <c r="AG25" s="138">
        <v>1.5</v>
      </c>
      <c r="AH25" s="65" t="s">
        <v>141</v>
      </c>
      <c r="AI25" s="66" t="s">
        <v>142</v>
      </c>
      <c r="AJ25" s="135">
        <f t="shared" si="13"/>
        <v>0.25</v>
      </c>
      <c r="AK25" s="187">
        <v>0.125</v>
      </c>
      <c r="AL25" s="188" t="s">
        <v>143</v>
      </c>
      <c r="AM25" s="63" t="s">
        <v>144</v>
      </c>
      <c r="AN25" s="137">
        <f t="shared" si="14"/>
        <v>0.25</v>
      </c>
      <c r="AO25" s="137">
        <v>0.25</v>
      </c>
      <c r="AP25" s="65" t="s">
        <v>145</v>
      </c>
      <c r="AQ25" s="65" t="s">
        <v>146</v>
      </c>
    </row>
    <row r="26" spans="1:43" ht="243" thickBot="1" x14ac:dyDescent="0.25">
      <c r="A26" s="164"/>
      <c r="B26" s="165"/>
      <c r="C26" s="166">
        <v>14.5</v>
      </c>
      <c r="D26" s="186" t="s">
        <v>147</v>
      </c>
      <c r="E26" s="127">
        <v>2.5000000000000001E-2</v>
      </c>
      <c r="F26" s="70" t="s">
        <v>78</v>
      </c>
      <c r="G26" s="71" t="s">
        <v>45</v>
      </c>
      <c r="H26" s="189">
        <v>0.05</v>
      </c>
      <c r="I26" s="51">
        <f t="shared" si="0"/>
        <v>3.7039999999999997E-2</v>
      </c>
      <c r="J26" s="51">
        <f t="shared" si="1"/>
        <v>0.7407999999999999</v>
      </c>
      <c r="K26" s="190">
        <v>0.1</v>
      </c>
      <c r="L26" s="54">
        <f t="shared" si="15"/>
        <v>0.18518999999999999</v>
      </c>
      <c r="M26" s="54">
        <f t="shared" si="2"/>
        <v>1.8518999999999999</v>
      </c>
      <c r="N26" s="189">
        <v>0.1</v>
      </c>
      <c r="O26" s="51">
        <f t="shared" si="16"/>
        <v>0.33299999999999996</v>
      </c>
      <c r="P26" s="51">
        <f t="shared" si="4"/>
        <v>3.3299999999999996</v>
      </c>
      <c r="Q26" s="190">
        <v>0.25</v>
      </c>
      <c r="R26" s="54">
        <f t="shared" si="17"/>
        <v>0.55330000000000001</v>
      </c>
      <c r="S26" s="54">
        <f t="shared" si="5"/>
        <v>2.2132000000000001</v>
      </c>
      <c r="T26" s="55">
        <f t="shared" si="6"/>
        <v>0.5</v>
      </c>
      <c r="U26" s="176">
        <f t="shared" si="6"/>
        <v>1.10853</v>
      </c>
      <c r="V26" s="57">
        <f t="shared" si="7"/>
        <v>1</v>
      </c>
      <c r="W26" s="57">
        <f t="shared" si="18"/>
        <v>2.5000000000000001E-2</v>
      </c>
      <c r="X26" s="177" t="s">
        <v>148</v>
      </c>
      <c r="Y26" s="178" t="s">
        <v>149</v>
      </c>
      <c r="Z26" s="178" t="s">
        <v>150</v>
      </c>
      <c r="AA26" s="179" t="s">
        <v>49</v>
      </c>
      <c r="AB26" s="135">
        <f t="shared" si="11"/>
        <v>0.05</v>
      </c>
      <c r="AC26" s="142">
        <v>3.7039999999999997E-2</v>
      </c>
      <c r="AD26" s="63" t="s">
        <v>151</v>
      </c>
      <c r="AE26" s="63" t="s">
        <v>152</v>
      </c>
      <c r="AF26" s="137">
        <f t="shared" si="12"/>
        <v>0.1</v>
      </c>
      <c r="AG26" s="140">
        <v>0.18518999999999999</v>
      </c>
      <c r="AH26" s="65" t="s">
        <v>153</v>
      </c>
      <c r="AI26" s="66" t="s">
        <v>152</v>
      </c>
      <c r="AJ26" s="135">
        <f t="shared" si="13"/>
        <v>0.1</v>
      </c>
      <c r="AK26" s="191">
        <v>0.33299999999999996</v>
      </c>
      <c r="AL26" s="192" t="s">
        <v>154</v>
      </c>
      <c r="AM26" s="63" t="s">
        <v>155</v>
      </c>
      <c r="AN26" s="137">
        <f t="shared" si="14"/>
        <v>0.25</v>
      </c>
      <c r="AO26" s="193">
        <v>0.55330000000000001</v>
      </c>
      <c r="AP26" s="194" t="s">
        <v>156</v>
      </c>
      <c r="AQ26" s="65" t="s">
        <v>157</v>
      </c>
    </row>
    <row r="27" spans="1:43" ht="192.75" thickBot="1" x14ac:dyDescent="0.25">
      <c r="A27" s="164"/>
      <c r="B27" s="165"/>
      <c r="C27" s="174">
        <v>14.6</v>
      </c>
      <c r="D27" s="195" t="s">
        <v>158</v>
      </c>
      <c r="E27" s="127">
        <v>0.03</v>
      </c>
      <c r="F27" s="70" t="s">
        <v>78</v>
      </c>
      <c r="G27" s="71" t="s">
        <v>45</v>
      </c>
      <c r="H27" s="189">
        <v>0.15</v>
      </c>
      <c r="I27" s="51">
        <f t="shared" si="0"/>
        <v>3.7039999999999997E-2</v>
      </c>
      <c r="J27" s="51">
        <f t="shared" si="1"/>
        <v>0.24693333333333331</v>
      </c>
      <c r="K27" s="190">
        <v>0.15</v>
      </c>
      <c r="L27" s="54">
        <f t="shared" si="15"/>
        <v>0.16197</v>
      </c>
      <c r="M27" s="54">
        <f t="shared" si="2"/>
        <v>1.0798000000000001</v>
      </c>
      <c r="N27" s="189">
        <v>0.2</v>
      </c>
      <c r="O27" s="51">
        <f t="shared" si="16"/>
        <v>0.27</v>
      </c>
      <c r="P27" s="51">
        <f t="shared" si="4"/>
        <v>1.35</v>
      </c>
      <c r="Q27" s="190">
        <v>0.2</v>
      </c>
      <c r="R27" s="54">
        <f t="shared" si="17"/>
        <v>0.55000000000000004</v>
      </c>
      <c r="S27" s="54">
        <f t="shared" si="5"/>
        <v>2.75</v>
      </c>
      <c r="T27" s="55">
        <f t="shared" si="6"/>
        <v>0.7</v>
      </c>
      <c r="U27" s="176">
        <f t="shared" si="6"/>
        <v>1.0190100000000002</v>
      </c>
      <c r="V27" s="57">
        <f t="shared" si="7"/>
        <v>1</v>
      </c>
      <c r="W27" s="57">
        <f t="shared" si="18"/>
        <v>0.03</v>
      </c>
      <c r="X27" s="177" t="s">
        <v>148</v>
      </c>
      <c r="Y27" s="178" t="s">
        <v>149</v>
      </c>
      <c r="Z27" s="178" t="s">
        <v>150</v>
      </c>
      <c r="AA27" s="179" t="s">
        <v>49</v>
      </c>
      <c r="AB27" s="135">
        <f t="shared" si="11"/>
        <v>0.15</v>
      </c>
      <c r="AC27" s="142">
        <v>3.7039999999999997E-2</v>
      </c>
      <c r="AD27" s="63" t="s">
        <v>151</v>
      </c>
      <c r="AE27" s="63" t="s">
        <v>159</v>
      </c>
      <c r="AF27" s="137">
        <f t="shared" si="12"/>
        <v>0.15</v>
      </c>
      <c r="AG27" s="137">
        <v>0.16197</v>
      </c>
      <c r="AH27" s="65" t="s">
        <v>160</v>
      </c>
      <c r="AI27" s="66" t="s">
        <v>161</v>
      </c>
      <c r="AJ27" s="141">
        <f t="shared" si="13"/>
        <v>0.2</v>
      </c>
      <c r="AK27" s="142">
        <v>0.27</v>
      </c>
      <c r="AL27" s="63" t="s">
        <v>162</v>
      </c>
      <c r="AM27" s="63" t="s">
        <v>163</v>
      </c>
      <c r="AN27" s="137">
        <f t="shared" si="14"/>
        <v>0.2</v>
      </c>
      <c r="AO27" s="138">
        <v>0.55000000000000004</v>
      </c>
      <c r="AP27" s="182" t="s">
        <v>164</v>
      </c>
      <c r="AQ27" s="182" t="s">
        <v>163</v>
      </c>
    </row>
    <row r="28" spans="1:43" ht="409.6" thickBot="1" x14ac:dyDescent="0.25">
      <c r="A28" s="164"/>
      <c r="B28" s="165"/>
      <c r="C28" s="166">
        <v>14.7</v>
      </c>
      <c r="D28" s="195" t="s">
        <v>165</v>
      </c>
      <c r="E28" s="127">
        <v>2.5000000000000001E-2</v>
      </c>
      <c r="F28" s="70" t="s">
        <v>78</v>
      </c>
      <c r="G28" s="71" t="s">
        <v>45</v>
      </c>
      <c r="H28" s="196">
        <v>0.05</v>
      </c>
      <c r="I28" s="51">
        <f t="shared" si="0"/>
        <v>0.05</v>
      </c>
      <c r="J28" s="51">
        <f t="shared" si="1"/>
        <v>1</v>
      </c>
      <c r="K28" s="197">
        <v>0.15</v>
      </c>
      <c r="L28" s="54">
        <f t="shared" si="15"/>
        <v>0.13392999999999999</v>
      </c>
      <c r="M28" s="54">
        <f t="shared" si="2"/>
        <v>0.8928666666666667</v>
      </c>
      <c r="N28" s="196">
        <v>0.2</v>
      </c>
      <c r="O28" s="51">
        <f t="shared" si="16"/>
        <v>2.5999999999999999E-2</v>
      </c>
      <c r="P28" s="51">
        <f t="shared" si="4"/>
        <v>0.12999999999999998</v>
      </c>
      <c r="Q28" s="197">
        <v>0.1</v>
      </c>
      <c r="R28" s="54">
        <f t="shared" si="17"/>
        <v>4.4600000000000001E-2</v>
      </c>
      <c r="S28" s="54">
        <f t="shared" si="5"/>
        <v>0.44600000000000001</v>
      </c>
      <c r="T28" s="55">
        <f t="shared" si="6"/>
        <v>0.5</v>
      </c>
      <c r="U28" s="176">
        <f t="shared" si="6"/>
        <v>0.25452999999999998</v>
      </c>
      <c r="V28" s="57">
        <f t="shared" si="7"/>
        <v>0.50905999999999996</v>
      </c>
      <c r="W28" s="57">
        <f t="shared" si="18"/>
        <v>1.27265E-2</v>
      </c>
      <c r="X28" s="177" t="s">
        <v>166</v>
      </c>
      <c r="Y28" s="178" t="s">
        <v>149</v>
      </c>
      <c r="Z28" s="178" t="s">
        <v>150</v>
      </c>
      <c r="AA28" s="179" t="s">
        <v>49</v>
      </c>
      <c r="AB28" s="135">
        <f t="shared" si="11"/>
        <v>0.05</v>
      </c>
      <c r="AC28" s="198">
        <v>0.05</v>
      </c>
      <c r="AD28" s="63" t="s">
        <v>167</v>
      </c>
      <c r="AE28" s="63" t="s">
        <v>168</v>
      </c>
      <c r="AF28" s="137">
        <f t="shared" si="12"/>
        <v>0.15</v>
      </c>
      <c r="AG28" s="137">
        <v>0.13392999999999999</v>
      </c>
      <c r="AH28" s="65" t="s">
        <v>169</v>
      </c>
      <c r="AI28" s="66" t="s">
        <v>170</v>
      </c>
      <c r="AJ28" s="141">
        <f t="shared" si="13"/>
        <v>0.2</v>
      </c>
      <c r="AK28" s="187">
        <v>2.5999999999999999E-2</v>
      </c>
      <c r="AL28" s="199" t="s">
        <v>171</v>
      </c>
      <c r="AM28" s="63" t="s">
        <v>155</v>
      </c>
      <c r="AN28" s="137">
        <f t="shared" si="14"/>
        <v>0.1</v>
      </c>
      <c r="AO28" s="200">
        <v>4.4600000000000001E-2</v>
      </c>
      <c r="AP28" s="65" t="s">
        <v>172</v>
      </c>
      <c r="AQ28" s="65" t="s">
        <v>173</v>
      </c>
    </row>
    <row r="29" spans="1:43" ht="90.75" thickBot="1" x14ac:dyDescent="0.25">
      <c r="A29" s="164"/>
      <c r="B29" s="165"/>
      <c r="C29" s="174">
        <v>14.8</v>
      </c>
      <c r="D29" s="195" t="s">
        <v>174</v>
      </c>
      <c r="E29" s="127">
        <v>2.5000000000000001E-2</v>
      </c>
      <c r="F29" s="70" t="s">
        <v>78</v>
      </c>
      <c r="G29" s="71" t="s">
        <v>45</v>
      </c>
      <c r="H29" s="189">
        <v>0</v>
      </c>
      <c r="I29" s="51">
        <f t="shared" si="0"/>
        <v>0</v>
      </c>
      <c r="J29" s="51">
        <f t="shared" si="1"/>
        <v>0</v>
      </c>
      <c r="K29" s="190">
        <v>0</v>
      </c>
      <c r="L29" s="54">
        <f t="shared" si="15"/>
        <v>0</v>
      </c>
      <c r="M29" s="54">
        <f t="shared" si="2"/>
        <v>0</v>
      </c>
      <c r="N29" s="189">
        <v>0</v>
      </c>
      <c r="O29" s="51">
        <f t="shared" si="16"/>
        <v>0</v>
      </c>
      <c r="P29" s="51">
        <f t="shared" si="4"/>
        <v>0</v>
      </c>
      <c r="Q29" s="190">
        <v>0.5</v>
      </c>
      <c r="R29" s="54">
        <f t="shared" si="17"/>
        <v>1.24</v>
      </c>
      <c r="S29" s="54">
        <f t="shared" si="5"/>
        <v>2.48</v>
      </c>
      <c r="T29" s="55">
        <f t="shared" si="6"/>
        <v>0.5</v>
      </c>
      <c r="U29" s="176">
        <f t="shared" si="6"/>
        <v>1.24</v>
      </c>
      <c r="V29" s="57">
        <f t="shared" si="7"/>
        <v>1</v>
      </c>
      <c r="W29" s="57">
        <f t="shared" si="18"/>
        <v>2.5000000000000001E-2</v>
      </c>
      <c r="X29" s="177" t="s">
        <v>175</v>
      </c>
      <c r="Y29" s="178" t="s">
        <v>149</v>
      </c>
      <c r="Z29" s="178" t="s">
        <v>176</v>
      </c>
      <c r="AA29" s="179" t="s">
        <v>49</v>
      </c>
      <c r="AB29" s="201">
        <f t="shared" si="11"/>
        <v>0</v>
      </c>
      <c r="AC29" s="202"/>
      <c r="AD29" s="181"/>
      <c r="AE29" s="63"/>
      <c r="AF29" s="137">
        <f t="shared" si="12"/>
        <v>0</v>
      </c>
      <c r="AG29" s="140"/>
      <c r="AH29" s="65" t="s">
        <v>177</v>
      </c>
      <c r="AI29" s="66" t="s">
        <v>177</v>
      </c>
      <c r="AJ29" s="135">
        <f t="shared" si="13"/>
        <v>0</v>
      </c>
      <c r="AK29" s="62"/>
      <c r="AL29" s="63"/>
      <c r="AM29" s="63"/>
      <c r="AN29" s="137">
        <f t="shared" si="14"/>
        <v>0.5</v>
      </c>
      <c r="AO29" s="203">
        <v>1.24</v>
      </c>
      <c r="AP29" s="65" t="s">
        <v>178</v>
      </c>
      <c r="AQ29" s="65" t="s">
        <v>179</v>
      </c>
    </row>
    <row r="30" spans="1:43" ht="132.75" thickBot="1" x14ac:dyDescent="0.25">
      <c r="A30" s="164"/>
      <c r="B30" s="165"/>
      <c r="C30" s="166">
        <v>14.9</v>
      </c>
      <c r="D30" s="195" t="s">
        <v>180</v>
      </c>
      <c r="E30" s="127">
        <v>0.03</v>
      </c>
      <c r="F30" s="70" t="s">
        <v>78</v>
      </c>
      <c r="G30" s="71" t="s">
        <v>45</v>
      </c>
      <c r="H30" s="189">
        <v>0</v>
      </c>
      <c r="I30" s="51">
        <f t="shared" si="0"/>
        <v>0</v>
      </c>
      <c r="J30" s="51">
        <f t="shared" si="1"/>
        <v>0</v>
      </c>
      <c r="K30" s="190">
        <v>0</v>
      </c>
      <c r="L30" s="54">
        <f t="shared" si="15"/>
        <v>0</v>
      </c>
      <c r="M30" s="54">
        <f t="shared" si="2"/>
        <v>0</v>
      </c>
      <c r="N30" s="189">
        <v>0</v>
      </c>
      <c r="O30" s="51">
        <f t="shared" si="16"/>
        <v>0</v>
      </c>
      <c r="P30" s="51">
        <f t="shared" si="4"/>
        <v>0</v>
      </c>
      <c r="Q30" s="190">
        <v>0.4</v>
      </c>
      <c r="R30" s="54">
        <f t="shared" si="17"/>
        <v>0.6</v>
      </c>
      <c r="S30" s="54">
        <f t="shared" si="5"/>
        <v>1.4999999999999998</v>
      </c>
      <c r="T30" s="55">
        <f t="shared" si="6"/>
        <v>0.4</v>
      </c>
      <c r="U30" s="176">
        <f t="shared" si="6"/>
        <v>0.6</v>
      </c>
      <c r="V30" s="57">
        <f t="shared" si="7"/>
        <v>1</v>
      </c>
      <c r="W30" s="57">
        <f t="shared" si="18"/>
        <v>0.03</v>
      </c>
      <c r="X30" s="177" t="s">
        <v>175</v>
      </c>
      <c r="Y30" s="178" t="s">
        <v>149</v>
      </c>
      <c r="Z30" s="178" t="s">
        <v>176</v>
      </c>
      <c r="AA30" s="179" t="s">
        <v>49</v>
      </c>
      <c r="AB30" s="201">
        <f t="shared" si="11"/>
        <v>0</v>
      </c>
      <c r="AC30" s="202"/>
      <c r="AD30" s="181"/>
      <c r="AE30" s="63"/>
      <c r="AF30" s="137">
        <f t="shared" si="12"/>
        <v>0</v>
      </c>
      <c r="AG30" s="64"/>
      <c r="AH30" s="65" t="s">
        <v>177</v>
      </c>
      <c r="AI30" s="66" t="s">
        <v>177</v>
      </c>
      <c r="AJ30" s="135">
        <f t="shared" si="13"/>
        <v>0</v>
      </c>
      <c r="AK30" s="62"/>
      <c r="AL30" s="63"/>
      <c r="AM30" s="63"/>
      <c r="AN30" s="137">
        <f t="shared" si="14"/>
        <v>0.4</v>
      </c>
      <c r="AO30" s="138">
        <v>0.6</v>
      </c>
      <c r="AP30" s="182" t="s">
        <v>181</v>
      </c>
      <c r="AQ30" s="182" t="s">
        <v>163</v>
      </c>
    </row>
    <row r="31" spans="1:43" ht="144.75" thickBot="1" x14ac:dyDescent="0.25">
      <c r="A31" s="164"/>
      <c r="B31" s="165"/>
      <c r="C31" s="204">
        <v>14.1</v>
      </c>
      <c r="D31" s="195" t="s">
        <v>182</v>
      </c>
      <c r="E31" s="127">
        <v>0.03</v>
      </c>
      <c r="F31" s="70" t="s">
        <v>78</v>
      </c>
      <c r="G31" s="71" t="s">
        <v>45</v>
      </c>
      <c r="H31" s="189">
        <v>0</v>
      </c>
      <c r="I31" s="51">
        <f t="shared" si="0"/>
        <v>0</v>
      </c>
      <c r="J31" s="51">
        <f t="shared" si="1"/>
        <v>0</v>
      </c>
      <c r="K31" s="190">
        <v>0</v>
      </c>
      <c r="L31" s="54">
        <f t="shared" si="15"/>
        <v>0</v>
      </c>
      <c r="M31" s="54">
        <f t="shared" si="2"/>
        <v>0</v>
      </c>
      <c r="N31" s="189">
        <v>0</v>
      </c>
      <c r="O31" s="51">
        <f t="shared" si="16"/>
        <v>0</v>
      </c>
      <c r="P31" s="51">
        <f t="shared" si="4"/>
        <v>0</v>
      </c>
      <c r="Q31" s="190">
        <v>0.8</v>
      </c>
      <c r="R31" s="54">
        <f t="shared" si="17"/>
        <v>0.22220000000000001</v>
      </c>
      <c r="S31" s="54">
        <f t="shared" si="5"/>
        <v>0.27775</v>
      </c>
      <c r="T31" s="55">
        <f t="shared" si="6"/>
        <v>0.8</v>
      </c>
      <c r="U31" s="176">
        <f t="shared" si="6"/>
        <v>0.22220000000000001</v>
      </c>
      <c r="V31" s="57">
        <f t="shared" si="7"/>
        <v>0.27775</v>
      </c>
      <c r="W31" s="57">
        <f t="shared" si="18"/>
        <v>8.3324999999999996E-3</v>
      </c>
      <c r="X31" s="177" t="s">
        <v>175</v>
      </c>
      <c r="Y31" s="178" t="s">
        <v>149</v>
      </c>
      <c r="Z31" s="178" t="s">
        <v>176</v>
      </c>
      <c r="AA31" s="179" t="s">
        <v>49</v>
      </c>
      <c r="AB31" s="135">
        <f t="shared" si="11"/>
        <v>0</v>
      </c>
      <c r="AC31" s="122"/>
      <c r="AD31" s="63"/>
      <c r="AE31" s="63"/>
      <c r="AF31" s="137">
        <f t="shared" si="12"/>
        <v>0</v>
      </c>
      <c r="AG31" s="64"/>
      <c r="AH31" s="65" t="s">
        <v>177</v>
      </c>
      <c r="AI31" s="66" t="s">
        <v>177</v>
      </c>
      <c r="AJ31" s="135">
        <f t="shared" si="13"/>
        <v>0</v>
      </c>
      <c r="AK31" s="62"/>
      <c r="AL31" s="63"/>
      <c r="AM31" s="63"/>
      <c r="AN31" s="137">
        <f t="shared" si="14"/>
        <v>0.8</v>
      </c>
      <c r="AO31" s="205">
        <v>0.22220000000000001</v>
      </c>
      <c r="AP31" s="65" t="s">
        <v>183</v>
      </c>
      <c r="AQ31" s="65"/>
    </row>
    <row r="32" spans="1:43" ht="168.75" thickBot="1" x14ac:dyDescent="0.25">
      <c r="A32" s="164"/>
      <c r="B32" s="165"/>
      <c r="C32" s="206">
        <v>14.11</v>
      </c>
      <c r="D32" s="207" t="s">
        <v>184</v>
      </c>
      <c r="E32" s="127">
        <v>0.03</v>
      </c>
      <c r="F32" s="70" t="s">
        <v>78</v>
      </c>
      <c r="G32" s="71" t="s">
        <v>45</v>
      </c>
      <c r="H32" s="128">
        <v>0.08</v>
      </c>
      <c r="I32" s="51">
        <f t="shared" si="0"/>
        <v>7.9890000000000003E-2</v>
      </c>
      <c r="J32" s="51">
        <f t="shared" si="1"/>
        <v>0.99862499999999998</v>
      </c>
      <c r="K32" s="129">
        <v>0.17</v>
      </c>
      <c r="L32" s="54">
        <f t="shared" si="15"/>
        <v>1</v>
      </c>
      <c r="M32" s="54">
        <f t="shared" si="2"/>
        <v>5.8823529411764701</v>
      </c>
      <c r="N32" s="128">
        <v>0.18</v>
      </c>
      <c r="O32" s="51">
        <f t="shared" si="16"/>
        <v>0.6</v>
      </c>
      <c r="P32" s="51">
        <f t="shared" si="4"/>
        <v>3.3333333333333335</v>
      </c>
      <c r="Q32" s="129">
        <v>0.17</v>
      </c>
      <c r="R32" s="54">
        <f t="shared" si="17"/>
        <v>1</v>
      </c>
      <c r="S32" s="54">
        <f t="shared" si="5"/>
        <v>5.8823529411764701</v>
      </c>
      <c r="T32" s="55">
        <f t="shared" si="6"/>
        <v>0.6</v>
      </c>
      <c r="U32" s="176">
        <f t="shared" si="6"/>
        <v>2.6798899999999999</v>
      </c>
      <c r="V32" s="57">
        <f t="shared" si="7"/>
        <v>1</v>
      </c>
      <c r="W32" s="57">
        <f t="shared" si="18"/>
        <v>0.03</v>
      </c>
      <c r="X32" s="177" t="s">
        <v>185</v>
      </c>
      <c r="Y32" s="178" t="s">
        <v>186</v>
      </c>
      <c r="Z32" s="178" t="s">
        <v>187</v>
      </c>
      <c r="AA32" s="179" t="s">
        <v>49</v>
      </c>
      <c r="AB32" s="135">
        <f t="shared" si="11"/>
        <v>0.08</v>
      </c>
      <c r="AC32" s="142">
        <v>7.9890000000000003E-2</v>
      </c>
      <c r="AD32" s="63" t="s">
        <v>188</v>
      </c>
      <c r="AE32" s="63" t="s">
        <v>189</v>
      </c>
      <c r="AF32" s="137">
        <f t="shared" si="12"/>
        <v>0.17</v>
      </c>
      <c r="AG32" s="140">
        <v>1</v>
      </c>
      <c r="AH32" s="65" t="s">
        <v>190</v>
      </c>
      <c r="AI32" s="66" t="s">
        <v>191</v>
      </c>
      <c r="AJ32" s="135">
        <f t="shared" si="13"/>
        <v>0.18</v>
      </c>
      <c r="AK32" s="144">
        <v>0.6</v>
      </c>
      <c r="AL32" s="63" t="s">
        <v>192</v>
      </c>
      <c r="AM32" s="63" t="s">
        <v>193</v>
      </c>
      <c r="AN32" s="137">
        <f t="shared" si="14"/>
        <v>0.17</v>
      </c>
      <c r="AO32" s="138">
        <v>1</v>
      </c>
      <c r="AP32" s="63" t="s">
        <v>194</v>
      </c>
      <c r="AQ32" s="182" t="s">
        <v>195</v>
      </c>
    </row>
    <row r="33" spans="1:47" ht="144.75" thickBot="1" x14ac:dyDescent="0.25">
      <c r="A33" s="164"/>
      <c r="B33" s="165"/>
      <c r="C33" s="208">
        <v>14.12</v>
      </c>
      <c r="D33" s="186" t="s">
        <v>196</v>
      </c>
      <c r="E33" s="127">
        <v>0.03</v>
      </c>
      <c r="F33" s="70" t="s">
        <v>78</v>
      </c>
      <c r="G33" s="71" t="s">
        <v>197</v>
      </c>
      <c r="H33" s="189">
        <v>0.6</v>
      </c>
      <c r="I33" s="51">
        <f t="shared" si="0"/>
        <v>0.28037000000000001</v>
      </c>
      <c r="J33" s="51">
        <f t="shared" si="1"/>
        <v>0.46728333333333338</v>
      </c>
      <c r="K33" s="190">
        <v>0.6</v>
      </c>
      <c r="L33" s="54">
        <f t="shared" si="15"/>
        <v>1</v>
      </c>
      <c r="M33" s="54">
        <f t="shared" si="2"/>
        <v>1.6666666666666667</v>
      </c>
      <c r="N33" s="189">
        <v>0.6</v>
      </c>
      <c r="O33" s="51">
        <f t="shared" si="16"/>
        <v>0.6</v>
      </c>
      <c r="P33" s="51">
        <f t="shared" si="4"/>
        <v>1</v>
      </c>
      <c r="Q33" s="190">
        <v>0.6</v>
      </c>
      <c r="R33" s="54">
        <f t="shared" si="17"/>
        <v>1</v>
      </c>
      <c r="S33" s="54">
        <f t="shared" si="5"/>
        <v>1.6666666666666667</v>
      </c>
      <c r="T33" s="130">
        <f>AVERAGE(H33,K33,N33,Q33)</f>
        <v>0.6</v>
      </c>
      <c r="U33" s="176">
        <f>SUM(I33,L33,O33,R33)/4</f>
        <v>0.72009250000000002</v>
      </c>
      <c r="V33" s="57">
        <f t="shared" si="7"/>
        <v>1</v>
      </c>
      <c r="W33" s="57">
        <f t="shared" si="18"/>
        <v>0.03</v>
      </c>
      <c r="X33" s="177" t="s">
        <v>198</v>
      </c>
      <c r="Y33" s="178" t="s">
        <v>199</v>
      </c>
      <c r="Z33" s="178" t="s">
        <v>200</v>
      </c>
      <c r="AA33" s="179" t="s">
        <v>49</v>
      </c>
      <c r="AB33" s="135">
        <f t="shared" si="11"/>
        <v>0.6</v>
      </c>
      <c r="AC33" s="142">
        <v>0.28037000000000001</v>
      </c>
      <c r="AD33" s="63" t="s">
        <v>201</v>
      </c>
      <c r="AE33" s="63" t="s">
        <v>202</v>
      </c>
      <c r="AF33" s="137">
        <f t="shared" si="12"/>
        <v>0.6</v>
      </c>
      <c r="AG33" s="140">
        <v>1</v>
      </c>
      <c r="AH33" s="65" t="s">
        <v>203</v>
      </c>
      <c r="AI33" s="66" t="s">
        <v>204</v>
      </c>
      <c r="AJ33" s="135">
        <f t="shared" si="13"/>
        <v>0.6</v>
      </c>
      <c r="AK33" s="144">
        <v>0.6</v>
      </c>
      <c r="AL33" s="63" t="s">
        <v>205</v>
      </c>
      <c r="AM33" s="63" t="s">
        <v>193</v>
      </c>
      <c r="AN33" s="137">
        <f t="shared" si="14"/>
        <v>0.6</v>
      </c>
      <c r="AO33" s="138">
        <v>1</v>
      </c>
      <c r="AP33" s="63" t="s">
        <v>206</v>
      </c>
      <c r="AQ33" s="182" t="s">
        <v>207</v>
      </c>
    </row>
    <row r="34" spans="1:47" ht="168.75" thickBot="1" x14ac:dyDescent="0.25">
      <c r="A34" s="164"/>
      <c r="B34" s="165"/>
      <c r="C34" s="206">
        <v>14.13</v>
      </c>
      <c r="D34" s="209" t="s">
        <v>208</v>
      </c>
      <c r="E34" s="127">
        <v>2.5000000000000001E-2</v>
      </c>
      <c r="F34" s="70" t="s">
        <v>115</v>
      </c>
      <c r="G34" s="71" t="s">
        <v>209</v>
      </c>
      <c r="H34" s="210">
        <v>15</v>
      </c>
      <c r="I34" s="50">
        <f t="shared" si="0"/>
        <v>15</v>
      </c>
      <c r="J34" s="51">
        <f>IF(ISERROR(H34/I34),0,(H34/I34))</f>
        <v>1</v>
      </c>
      <c r="K34" s="211">
        <v>15</v>
      </c>
      <c r="L34" s="53">
        <f t="shared" si="15"/>
        <v>35</v>
      </c>
      <c r="M34" s="54">
        <f>IF(ISERROR(K34/L34),0,(K34/L34))</f>
        <v>0.42857142857142855</v>
      </c>
      <c r="N34" s="210">
        <v>15</v>
      </c>
      <c r="O34" s="50">
        <f t="shared" si="16"/>
        <v>6</v>
      </c>
      <c r="P34" s="51">
        <f>IF(ISERROR(N34/O34),0,(N34/O34))</f>
        <v>2.5</v>
      </c>
      <c r="Q34" s="211">
        <v>15</v>
      </c>
      <c r="R34" s="53">
        <f t="shared" si="17"/>
        <v>1</v>
      </c>
      <c r="S34" s="54">
        <f>IF(ISERROR(Q34/R34),0,(Q34/R34))</f>
        <v>15</v>
      </c>
      <c r="T34" s="55">
        <f>AVERAGE(H34,K34,N34,Q34)</f>
        <v>15</v>
      </c>
      <c r="U34" s="170">
        <f>SUM(I34,L34,O34,R34)/4</f>
        <v>14.25</v>
      </c>
      <c r="V34" s="57">
        <f>IF(SUM(J34,M34,P34,S34)/4&gt;1,1,SUM(J34,M34,P34,S34)/4)</f>
        <v>1</v>
      </c>
      <c r="W34" s="57">
        <f t="shared" si="18"/>
        <v>2.5000000000000001E-2</v>
      </c>
      <c r="X34" s="212" t="s">
        <v>210</v>
      </c>
      <c r="Y34" s="213" t="s">
        <v>211</v>
      </c>
      <c r="Z34" s="213" t="s">
        <v>212</v>
      </c>
      <c r="AA34" s="214" t="s">
        <v>213</v>
      </c>
      <c r="AB34" s="62">
        <f t="shared" si="11"/>
        <v>15</v>
      </c>
      <c r="AC34" s="62">
        <v>15</v>
      </c>
      <c r="AD34" s="63" t="s">
        <v>214</v>
      </c>
      <c r="AE34" s="63" t="s">
        <v>215</v>
      </c>
      <c r="AF34" s="64">
        <f t="shared" si="12"/>
        <v>15</v>
      </c>
      <c r="AG34" s="64">
        <v>35</v>
      </c>
      <c r="AH34" s="65" t="s">
        <v>216</v>
      </c>
      <c r="AI34" s="66" t="s">
        <v>217</v>
      </c>
      <c r="AJ34" s="62">
        <f t="shared" si="13"/>
        <v>15</v>
      </c>
      <c r="AK34" s="62">
        <v>6</v>
      </c>
      <c r="AL34" s="63" t="s">
        <v>218</v>
      </c>
      <c r="AM34" s="63" t="s">
        <v>219</v>
      </c>
      <c r="AN34" s="64">
        <f t="shared" si="14"/>
        <v>15</v>
      </c>
      <c r="AO34" s="138">
        <v>1</v>
      </c>
      <c r="AP34" s="63" t="s">
        <v>220</v>
      </c>
      <c r="AQ34" s="63" t="s">
        <v>219</v>
      </c>
    </row>
    <row r="35" spans="1:47" ht="89.25" customHeight="1" thickBot="1" x14ac:dyDescent="0.25">
      <c r="A35" s="164"/>
      <c r="B35" s="165"/>
      <c r="C35" s="208">
        <v>14.14</v>
      </c>
      <c r="D35" s="215" t="s">
        <v>221</v>
      </c>
      <c r="E35" s="127">
        <v>0.03</v>
      </c>
      <c r="F35" s="70" t="s">
        <v>44</v>
      </c>
      <c r="G35" s="71" t="s">
        <v>45</v>
      </c>
      <c r="H35" s="183">
        <v>1</v>
      </c>
      <c r="I35" s="50">
        <f t="shared" si="0"/>
        <v>1</v>
      </c>
      <c r="J35" s="51">
        <f t="shared" si="1"/>
        <v>1</v>
      </c>
      <c r="K35" s="184">
        <v>1</v>
      </c>
      <c r="L35" s="53">
        <f t="shared" si="15"/>
        <v>0</v>
      </c>
      <c r="M35" s="54">
        <f t="shared" si="2"/>
        <v>0</v>
      </c>
      <c r="N35" s="183">
        <v>1</v>
      </c>
      <c r="O35" s="50">
        <f t="shared" si="16"/>
        <v>2</v>
      </c>
      <c r="P35" s="51">
        <f t="shared" si="4"/>
        <v>2</v>
      </c>
      <c r="Q35" s="184">
        <v>1</v>
      </c>
      <c r="R35" s="53">
        <f t="shared" si="17"/>
        <v>0</v>
      </c>
      <c r="S35" s="54">
        <f t="shared" si="5"/>
        <v>0</v>
      </c>
      <c r="T35" s="55">
        <f t="shared" si="6"/>
        <v>4</v>
      </c>
      <c r="U35" s="170">
        <f t="shared" si="6"/>
        <v>3</v>
      </c>
      <c r="V35" s="57">
        <f t="shared" si="7"/>
        <v>0.75</v>
      </c>
      <c r="W35" s="57">
        <f t="shared" si="18"/>
        <v>2.2499999999999999E-2</v>
      </c>
      <c r="X35" s="216" t="s">
        <v>222</v>
      </c>
      <c r="Y35" s="178" t="s">
        <v>223</v>
      </c>
      <c r="Z35" s="178" t="s">
        <v>224</v>
      </c>
      <c r="AA35" s="179" t="s">
        <v>49</v>
      </c>
      <c r="AB35" s="62">
        <f t="shared" si="11"/>
        <v>1</v>
      </c>
      <c r="AC35" s="62">
        <v>1</v>
      </c>
      <c r="AD35" s="63" t="s">
        <v>225</v>
      </c>
      <c r="AE35" s="63" t="s">
        <v>226</v>
      </c>
      <c r="AF35" s="64">
        <f t="shared" si="12"/>
        <v>1</v>
      </c>
      <c r="AG35" s="64"/>
      <c r="AH35" s="65"/>
      <c r="AI35" s="66"/>
      <c r="AJ35" s="217">
        <f t="shared" si="13"/>
        <v>1</v>
      </c>
      <c r="AK35" s="218">
        <v>2</v>
      </c>
      <c r="AL35" s="219" t="s">
        <v>227</v>
      </c>
      <c r="AM35" s="219" t="s">
        <v>228</v>
      </c>
      <c r="AN35" s="64">
        <f t="shared" si="14"/>
        <v>1</v>
      </c>
      <c r="AO35" s="64"/>
      <c r="AP35" s="65" t="s">
        <v>229</v>
      </c>
      <c r="AQ35" s="65"/>
    </row>
    <row r="36" spans="1:47" ht="96.75" thickBot="1" x14ac:dyDescent="0.25">
      <c r="A36" s="164"/>
      <c r="B36" s="165"/>
      <c r="C36" s="166">
        <v>14.15</v>
      </c>
      <c r="D36" s="215" t="s">
        <v>230</v>
      </c>
      <c r="E36" s="127">
        <v>1.4999999999999999E-2</v>
      </c>
      <c r="F36" s="70" t="s">
        <v>44</v>
      </c>
      <c r="G36" s="71" t="s">
        <v>45</v>
      </c>
      <c r="H36" s="183">
        <v>1</v>
      </c>
      <c r="I36" s="50">
        <f t="shared" si="0"/>
        <v>0</v>
      </c>
      <c r="J36" s="51">
        <f t="shared" si="1"/>
        <v>0</v>
      </c>
      <c r="K36" s="184">
        <v>1</v>
      </c>
      <c r="L36" s="53">
        <f t="shared" si="15"/>
        <v>0</v>
      </c>
      <c r="M36" s="54">
        <f t="shared" si="2"/>
        <v>0</v>
      </c>
      <c r="N36" s="183">
        <v>1</v>
      </c>
      <c r="O36" s="50">
        <f t="shared" si="16"/>
        <v>0</v>
      </c>
      <c r="P36" s="51">
        <f t="shared" si="4"/>
        <v>0</v>
      </c>
      <c r="Q36" s="184">
        <v>1</v>
      </c>
      <c r="R36" s="53">
        <f t="shared" si="17"/>
        <v>14</v>
      </c>
      <c r="S36" s="54">
        <f t="shared" si="5"/>
        <v>14</v>
      </c>
      <c r="T36" s="55">
        <f t="shared" si="6"/>
        <v>4</v>
      </c>
      <c r="U36" s="170">
        <f t="shared" si="6"/>
        <v>14</v>
      </c>
      <c r="V36" s="57">
        <f t="shared" si="7"/>
        <v>1</v>
      </c>
      <c r="W36" s="57">
        <f t="shared" si="18"/>
        <v>1.4999999999999999E-2</v>
      </c>
      <c r="X36" s="216" t="s">
        <v>231</v>
      </c>
      <c r="Y36" s="178" t="s">
        <v>232</v>
      </c>
      <c r="Z36" s="178" t="s">
        <v>233</v>
      </c>
      <c r="AA36" s="179" t="s">
        <v>49</v>
      </c>
      <c r="AB36" s="62">
        <f t="shared" si="11"/>
        <v>1</v>
      </c>
      <c r="AC36" s="62"/>
      <c r="AD36" s="63"/>
      <c r="AE36" s="63"/>
      <c r="AF36" s="64">
        <f t="shared" si="12"/>
        <v>1</v>
      </c>
      <c r="AG36" s="64"/>
      <c r="AH36" s="65"/>
      <c r="AI36" s="66"/>
      <c r="AJ36" s="217">
        <f t="shared" si="13"/>
        <v>1</v>
      </c>
      <c r="AK36" s="62">
        <v>0</v>
      </c>
      <c r="AL36" s="63" t="s">
        <v>234</v>
      </c>
      <c r="AM36" s="181"/>
      <c r="AN36" s="64">
        <f t="shared" si="14"/>
        <v>1</v>
      </c>
      <c r="AO36" s="64">
        <v>14</v>
      </c>
      <c r="AP36" s="182" t="s">
        <v>235</v>
      </c>
      <c r="AQ36" s="220" t="s">
        <v>236</v>
      </c>
    </row>
    <row r="37" spans="1:47" ht="105.75" thickBot="1" x14ac:dyDescent="0.25">
      <c r="A37" s="164"/>
      <c r="B37" s="165"/>
      <c r="C37" s="204">
        <v>14.16</v>
      </c>
      <c r="D37" s="215" t="s">
        <v>237</v>
      </c>
      <c r="E37" s="127">
        <v>1.4999999999999999E-2</v>
      </c>
      <c r="F37" s="70" t="s">
        <v>44</v>
      </c>
      <c r="G37" s="71" t="s">
        <v>45</v>
      </c>
      <c r="H37" s="183">
        <v>1</v>
      </c>
      <c r="I37" s="50">
        <f t="shared" si="0"/>
        <v>1</v>
      </c>
      <c r="J37" s="51">
        <f t="shared" si="1"/>
        <v>1</v>
      </c>
      <c r="K37" s="184">
        <v>1</v>
      </c>
      <c r="L37" s="53">
        <f t="shared" si="15"/>
        <v>2</v>
      </c>
      <c r="M37" s="54">
        <f t="shared" si="2"/>
        <v>2</v>
      </c>
      <c r="N37" s="183">
        <v>1</v>
      </c>
      <c r="O37" s="50">
        <f t="shared" si="16"/>
        <v>1</v>
      </c>
      <c r="P37" s="51">
        <f t="shared" si="4"/>
        <v>1</v>
      </c>
      <c r="Q37" s="184">
        <v>1</v>
      </c>
      <c r="R37" s="53">
        <f t="shared" si="17"/>
        <v>1</v>
      </c>
      <c r="S37" s="54">
        <f t="shared" si="5"/>
        <v>1</v>
      </c>
      <c r="T37" s="55">
        <f t="shared" si="6"/>
        <v>4</v>
      </c>
      <c r="U37" s="170">
        <f t="shared" si="6"/>
        <v>5</v>
      </c>
      <c r="V37" s="57">
        <f t="shared" si="7"/>
        <v>1</v>
      </c>
      <c r="W37" s="57">
        <f t="shared" si="18"/>
        <v>1.4999999999999999E-2</v>
      </c>
      <c r="X37" s="221" t="s">
        <v>238</v>
      </c>
      <c r="Y37" s="222" t="s">
        <v>232</v>
      </c>
      <c r="Z37" s="222" t="s">
        <v>233</v>
      </c>
      <c r="AA37" s="223" t="s">
        <v>49</v>
      </c>
      <c r="AB37" s="62">
        <f t="shared" si="11"/>
        <v>1</v>
      </c>
      <c r="AC37" s="62">
        <v>1</v>
      </c>
      <c r="AD37" s="63" t="s">
        <v>239</v>
      </c>
      <c r="AE37" s="63" t="s">
        <v>240</v>
      </c>
      <c r="AF37" s="64">
        <f t="shared" si="12"/>
        <v>1</v>
      </c>
      <c r="AG37" s="64">
        <v>2</v>
      </c>
      <c r="AH37" s="65" t="s">
        <v>241</v>
      </c>
      <c r="AI37" s="66" t="s">
        <v>240</v>
      </c>
      <c r="AJ37" s="62">
        <f t="shared" si="13"/>
        <v>1</v>
      </c>
      <c r="AK37" s="62">
        <v>1</v>
      </c>
      <c r="AL37" s="224" t="s">
        <v>242</v>
      </c>
      <c r="AM37" s="63" t="s">
        <v>144</v>
      </c>
      <c r="AN37" s="64">
        <f t="shared" si="14"/>
        <v>1</v>
      </c>
      <c r="AO37" s="64">
        <v>1</v>
      </c>
      <c r="AP37" s="65" t="s">
        <v>243</v>
      </c>
      <c r="AQ37" s="182" t="s">
        <v>144</v>
      </c>
    </row>
    <row r="38" spans="1:47" ht="85.5" customHeight="1" thickBot="1" x14ac:dyDescent="0.25">
      <c r="A38" s="164"/>
      <c r="B38" s="165"/>
      <c r="C38" s="166">
        <v>14.17</v>
      </c>
      <c r="D38" s="145" t="s">
        <v>114</v>
      </c>
      <c r="E38" s="146">
        <v>0.01</v>
      </c>
      <c r="F38" s="147" t="s">
        <v>115</v>
      </c>
      <c r="G38" s="148" t="s">
        <v>45</v>
      </c>
      <c r="H38" s="149">
        <v>0</v>
      </c>
      <c r="I38" s="50">
        <f t="shared" si="0"/>
        <v>0</v>
      </c>
      <c r="J38" s="51">
        <f t="shared" si="1"/>
        <v>0</v>
      </c>
      <c r="K38" s="150">
        <v>1</v>
      </c>
      <c r="L38" s="53">
        <f t="shared" si="15"/>
        <v>1</v>
      </c>
      <c r="M38" s="54">
        <f t="shared" si="2"/>
        <v>1</v>
      </c>
      <c r="N38" s="149">
        <v>0</v>
      </c>
      <c r="O38" s="50">
        <f t="shared" si="16"/>
        <v>0</v>
      </c>
      <c r="P38" s="51">
        <f t="shared" si="4"/>
        <v>0</v>
      </c>
      <c r="Q38" s="150">
        <v>1</v>
      </c>
      <c r="R38" s="53">
        <f t="shared" si="17"/>
        <v>1</v>
      </c>
      <c r="S38" s="54">
        <f t="shared" si="5"/>
        <v>1</v>
      </c>
      <c r="T38" s="55">
        <f t="shared" si="6"/>
        <v>2</v>
      </c>
      <c r="U38" s="170">
        <f t="shared" si="6"/>
        <v>2</v>
      </c>
      <c r="V38" s="57">
        <f t="shared" si="7"/>
        <v>1</v>
      </c>
      <c r="W38" s="57">
        <f t="shared" si="18"/>
        <v>0.01</v>
      </c>
      <c r="X38" s="225" t="s">
        <v>116</v>
      </c>
      <c r="Y38" s="226" t="s">
        <v>117</v>
      </c>
      <c r="Z38" s="227" t="s">
        <v>118</v>
      </c>
      <c r="AA38" s="228" t="s">
        <v>49</v>
      </c>
      <c r="AB38" s="87">
        <f t="shared" si="11"/>
        <v>0</v>
      </c>
      <c r="AC38" s="87"/>
      <c r="AD38" s="88"/>
      <c r="AE38" s="88"/>
      <c r="AF38" s="89">
        <f t="shared" si="12"/>
        <v>1</v>
      </c>
      <c r="AG38" s="89">
        <v>1</v>
      </c>
      <c r="AH38" s="65" t="s">
        <v>244</v>
      </c>
      <c r="AI38" s="66" t="s">
        <v>120</v>
      </c>
      <c r="AJ38" s="87">
        <f t="shared" si="13"/>
        <v>0</v>
      </c>
      <c r="AK38" s="87"/>
      <c r="AL38" s="88"/>
      <c r="AM38" s="88"/>
      <c r="AN38" s="89">
        <f t="shared" si="14"/>
        <v>1</v>
      </c>
      <c r="AO38" s="89">
        <v>1</v>
      </c>
      <c r="AP38" s="90" t="s">
        <v>121</v>
      </c>
      <c r="AQ38" s="90" t="s">
        <v>122</v>
      </c>
    </row>
    <row r="39" spans="1:47" ht="26.25" thickBot="1" x14ac:dyDescent="0.25">
      <c r="A39" s="229"/>
      <c r="B39" s="230" t="s">
        <v>123</v>
      </c>
      <c r="C39" s="156"/>
      <c r="D39" s="231"/>
      <c r="E39" s="232"/>
      <c r="F39" s="233"/>
      <c r="G39" s="234"/>
      <c r="H39" s="235"/>
      <c r="I39" s="235"/>
      <c r="J39" s="99"/>
      <c r="K39" s="236"/>
      <c r="L39" s="236"/>
      <c r="M39" s="236"/>
      <c r="N39" s="236"/>
      <c r="O39" s="236"/>
      <c r="P39" s="236"/>
      <c r="Q39" s="237"/>
      <c r="R39" s="238"/>
      <c r="S39" s="238"/>
      <c r="T39" s="239"/>
      <c r="U39" s="103"/>
      <c r="V39" s="103"/>
      <c r="W39" s="103"/>
      <c r="X39" s="240"/>
      <c r="Y39" s="241"/>
      <c r="Z39" s="242"/>
      <c r="AA39" s="243"/>
      <c r="AB39" s="106"/>
      <c r="AC39" s="107"/>
      <c r="AD39" s="108"/>
      <c r="AE39" s="108"/>
      <c r="AF39" s="109"/>
      <c r="AG39" s="109"/>
      <c r="AH39" s="110"/>
      <c r="AI39" s="111"/>
      <c r="AJ39" s="106"/>
      <c r="AK39" s="107"/>
      <c r="AL39" s="108"/>
      <c r="AM39" s="108"/>
      <c r="AN39" s="109"/>
      <c r="AO39" s="109"/>
      <c r="AP39" s="110"/>
      <c r="AQ39" s="112"/>
    </row>
    <row r="40" spans="1:47" ht="144.75" customHeight="1" thickBot="1" x14ac:dyDescent="0.25">
      <c r="A40" s="244"/>
      <c r="B40" s="245" t="s">
        <v>245</v>
      </c>
      <c r="C40" s="166">
        <v>15.1</v>
      </c>
      <c r="D40" s="246" t="s">
        <v>246</v>
      </c>
      <c r="E40" s="247">
        <v>0.03</v>
      </c>
      <c r="F40" s="171" t="s">
        <v>247</v>
      </c>
      <c r="G40" s="172" t="s">
        <v>197</v>
      </c>
      <c r="H40" s="248">
        <v>0.8</v>
      </c>
      <c r="I40" s="51">
        <f t="shared" ref="I40:I54" si="19">AC40</f>
        <v>0.8</v>
      </c>
      <c r="J40" s="51">
        <f t="shared" si="1"/>
        <v>1</v>
      </c>
      <c r="K40" s="249">
        <v>0.8</v>
      </c>
      <c r="L40" s="54">
        <f t="shared" ref="L40:L54" si="20">AG40</f>
        <v>1</v>
      </c>
      <c r="M40" s="54">
        <f t="shared" si="2"/>
        <v>1.25</v>
      </c>
      <c r="N40" s="248">
        <v>0.8</v>
      </c>
      <c r="O40" s="51">
        <f t="shared" ref="O40:O54" si="21">AK40</f>
        <v>1</v>
      </c>
      <c r="P40" s="51">
        <f t="shared" si="4"/>
        <v>1.25</v>
      </c>
      <c r="Q40" s="249">
        <v>0.8</v>
      </c>
      <c r="R40" s="54">
        <f t="shared" ref="R40:R54" si="22">AO40</f>
        <v>1</v>
      </c>
      <c r="S40" s="54">
        <f t="shared" si="5"/>
        <v>1.25</v>
      </c>
      <c r="T40" s="130">
        <f>AVERAGE(H40,K40,N40,Q40)</f>
        <v>0.8</v>
      </c>
      <c r="U40" s="176">
        <f>SUM(I40,L40,O40,R40)/4</f>
        <v>0.95</v>
      </c>
      <c r="V40" s="57">
        <f t="shared" si="7"/>
        <v>1</v>
      </c>
      <c r="W40" s="57">
        <f t="shared" ref="W40:W54" si="23">E40*V40</f>
        <v>0.03</v>
      </c>
      <c r="X40" s="171" t="s">
        <v>248</v>
      </c>
      <c r="Y40" s="172" t="s">
        <v>249</v>
      </c>
      <c r="Z40" s="172" t="s">
        <v>250</v>
      </c>
      <c r="AA40" s="250" t="s">
        <v>49</v>
      </c>
      <c r="AB40" s="251">
        <f t="shared" ref="AB40:AB65" si="24">H40</f>
        <v>0.8</v>
      </c>
      <c r="AC40" s="252">
        <v>0.8</v>
      </c>
      <c r="AD40" s="123" t="s">
        <v>251</v>
      </c>
      <c r="AE40" s="123" t="s">
        <v>252</v>
      </c>
      <c r="AF40" s="253">
        <f t="shared" ref="AF40:AF65" si="25">K40</f>
        <v>0.8</v>
      </c>
      <c r="AG40" s="254">
        <v>1</v>
      </c>
      <c r="AH40" s="65" t="s">
        <v>253</v>
      </c>
      <c r="AI40" s="66" t="s">
        <v>254</v>
      </c>
      <c r="AJ40" s="255">
        <f t="shared" ref="AJ40:AJ65" si="26">N40</f>
        <v>0.8</v>
      </c>
      <c r="AK40" s="256">
        <v>1</v>
      </c>
      <c r="AL40" s="123" t="s">
        <v>255</v>
      </c>
      <c r="AM40" s="123" t="s">
        <v>252</v>
      </c>
      <c r="AN40" s="253">
        <f t="shared" ref="AN40:AN65" si="27">Q40</f>
        <v>0.8</v>
      </c>
      <c r="AO40" s="254">
        <v>1</v>
      </c>
      <c r="AP40" s="257" t="s">
        <v>256</v>
      </c>
      <c r="AQ40" s="257" t="s">
        <v>257</v>
      </c>
    </row>
    <row r="41" spans="1:47" ht="51" customHeight="1" thickBot="1" x14ac:dyDescent="0.25">
      <c r="A41" s="244"/>
      <c r="B41" s="245"/>
      <c r="C41" s="174">
        <v>15.2</v>
      </c>
      <c r="D41" s="207" t="s">
        <v>258</v>
      </c>
      <c r="E41" s="127">
        <v>0.03</v>
      </c>
      <c r="F41" s="70" t="s">
        <v>247</v>
      </c>
      <c r="G41" s="71" t="s">
        <v>197</v>
      </c>
      <c r="H41" s="258">
        <v>0.8</v>
      </c>
      <c r="I41" s="51">
        <f t="shared" si="19"/>
        <v>0.8</v>
      </c>
      <c r="J41" s="51">
        <f t="shared" si="1"/>
        <v>1</v>
      </c>
      <c r="K41" s="259">
        <v>0.8</v>
      </c>
      <c r="L41" s="54">
        <f t="shared" si="20"/>
        <v>1.0714300000000001</v>
      </c>
      <c r="M41" s="54">
        <f t="shared" si="2"/>
        <v>1.3392875</v>
      </c>
      <c r="N41" s="258">
        <v>0.8</v>
      </c>
      <c r="O41" s="51">
        <f t="shared" si="21"/>
        <v>0.95</v>
      </c>
      <c r="P41" s="51">
        <f t="shared" si="4"/>
        <v>1.1874999999999998</v>
      </c>
      <c r="Q41" s="259">
        <v>0.8</v>
      </c>
      <c r="R41" s="54">
        <f t="shared" si="22"/>
        <v>1</v>
      </c>
      <c r="S41" s="54">
        <f t="shared" si="5"/>
        <v>1.25</v>
      </c>
      <c r="T41" s="130">
        <f>AVERAGE(H41,K41,N41,Q41)</f>
        <v>0.8</v>
      </c>
      <c r="U41" s="176">
        <f>SUM(I41,L41,O41,R41)/4</f>
        <v>0.95535750000000008</v>
      </c>
      <c r="V41" s="57">
        <f t="shared" si="7"/>
        <v>1</v>
      </c>
      <c r="W41" s="57">
        <f t="shared" si="23"/>
        <v>0.03</v>
      </c>
      <c r="X41" s="70" t="s">
        <v>259</v>
      </c>
      <c r="Y41" s="71" t="s">
        <v>260</v>
      </c>
      <c r="Z41" s="71" t="s">
        <v>261</v>
      </c>
      <c r="AA41" s="260" t="s">
        <v>262</v>
      </c>
      <c r="AB41" s="135">
        <f t="shared" si="24"/>
        <v>0.8</v>
      </c>
      <c r="AC41" s="144">
        <v>0.8</v>
      </c>
      <c r="AD41" s="63" t="s">
        <v>263</v>
      </c>
      <c r="AE41" s="63" t="s">
        <v>264</v>
      </c>
      <c r="AF41" s="137">
        <f t="shared" si="25"/>
        <v>0.8</v>
      </c>
      <c r="AG41" s="138">
        <v>1.0714300000000001</v>
      </c>
      <c r="AH41" s="65" t="s">
        <v>265</v>
      </c>
      <c r="AI41" s="66" t="s">
        <v>266</v>
      </c>
      <c r="AJ41" s="141">
        <f t="shared" si="26"/>
        <v>0.8</v>
      </c>
      <c r="AK41" s="256">
        <v>0.95</v>
      </c>
      <c r="AL41" s="63" t="s">
        <v>267</v>
      </c>
      <c r="AM41" s="63" t="s">
        <v>264</v>
      </c>
      <c r="AN41" s="137">
        <f t="shared" si="27"/>
        <v>0.8</v>
      </c>
      <c r="AO41" s="138">
        <v>1</v>
      </c>
      <c r="AP41" s="261" t="s">
        <v>268</v>
      </c>
      <c r="AQ41" s="261" t="s">
        <v>269</v>
      </c>
    </row>
    <row r="42" spans="1:47" s="270" customFormat="1" ht="143.25" thickBot="1" x14ac:dyDescent="0.25">
      <c r="A42" s="244"/>
      <c r="B42" s="245"/>
      <c r="C42" s="166">
        <v>15.3</v>
      </c>
      <c r="D42" s="262" t="s">
        <v>270</v>
      </c>
      <c r="E42" s="263">
        <v>2.5000000000000001E-2</v>
      </c>
      <c r="F42" s="264" t="s">
        <v>115</v>
      </c>
      <c r="G42" s="265" t="s">
        <v>45</v>
      </c>
      <c r="H42" s="266">
        <v>40</v>
      </c>
      <c r="I42" s="50">
        <f t="shared" si="19"/>
        <v>15</v>
      </c>
      <c r="J42" s="51">
        <f t="shared" si="1"/>
        <v>0.375</v>
      </c>
      <c r="K42" s="267">
        <v>60</v>
      </c>
      <c r="L42" s="53">
        <f t="shared" si="20"/>
        <v>41</v>
      </c>
      <c r="M42" s="54">
        <f t="shared" si="2"/>
        <v>0.68333333333333335</v>
      </c>
      <c r="N42" s="266">
        <v>60</v>
      </c>
      <c r="O42" s="50">
        <f t="shared" si="21"/>
        <v>78</v>
      </c>
      <c r="P42" s="51">
        <f t="shared" si="4"/>
        <v>1.3</v>
      </c>
      <c r="Q42" s="267">
        <v>40</v>
      </c>
      <c r="R42" s="53">
        <f t="shared" si="22"/>
        <v>110</v>
      </c>
      <c r="S42" s="54">
        <f t="shared" si="5"/>
        <v>2.75</v>
      </c>
      <c r="T42" s="55">
        <f t="shared" ref="T42:U60" si="28">SUM(H42,K42,N42,Q42)</f>
        <v>200</v>
      </c>
      <c r="U42" s="170">
        <f t="shared" si="28"/>
        <v>244</v>
      </c>
      <c r="V42" s="57">
        <f t="shared" si="7"/>
        <v>1</v>
      </c>
      <c r="W42" s="57">
        <f t="shared" si="23"/>
        <v>2.5000000000000001E-2</v>
      </c>
      <c r="X42" s="264" t="s">
        <v>271</v>
      </c>
      <c r="Y42" s="265" t="s">
        <v>272</v>
      </c>
      <c r="Z42" s="265" t="s">
        <v>273</v>
      </c>
      <c r="AA42" s="268" t="s">
        <v>49</v>
      </c>
      <c r="AB42" s="62">
        <f t="shared" si="24"/>
        <v>40</v>
      </c>
      <c r="AC42" s="62">
        <v>15</v>
      </c>
      <c r="AD42" s="63" t="s">
        <v>274</v>
      </c>
      <c r="AE42" s="63" t="s">
        <v>275</v>
      </c>
      <c r="AF42" s="64">
        <f t="shared" si="25"/>
        <v>60</v>
      </c>
      <c r="AG42" s="64">
        <v>41</v>
      </c>
      <c r="AH42" s="65" t="s">
        <v>276</v>
      </c>
      <c r="AI42" s="66" t="s">
        <v>275</v>
      </c>
      <c r="AJ42" s="217">
        <f t="shared" si="26"/>
        <v>60</v>
      </c>
      <c r="AK42" s="269">
        <v>78</v>
      </c>
      <c r="AL42" s="63" t="s">
        <v>277</v>
      </c>
      <c r="AM42" s="63" t="s">
        <v>275</v>
      </c>
      <c r="AN42" s="64">
        <f t="shared" si="27"/>
        <v>40</v>
      </c>
      <c r="AO42" s="64">
        <v>110</v>
      </c>
      <c r="AP42" s="261" t="s">
        <v>278</v>
      </c>
      <c r="AQ42" s="261" t="s">
        <v>279</v>
      </c>
    </row>
    <row r="43" spans="1:47" s="270" customFormat="1" ht="129" thickBot="1" x14ac:dyDescent="0.25">
      <c r="A43" s="244"/>
      <c r="B43" s="245"/>
      <c r="C43" s="174">
        <v>15.4</v>
      </c>
      <c r="D43" s="262" t="s">
        <v>280</v>
      </c>
      <c r="E43" s="263">
        <v>0.02</v>
      </c>
      <c r="F43" s="264" t="s">
        <v>115</v>
      </c>
      <c r="G43" s="265" t="s">
        <v>45</v>
      </c>
      <c r="H43" s="266">
        <v>2</v>
      </c>
      <c r="I43" s="50">
        <f t="shared" si="19"/>
        <v>2</v>
      </c>
      <c r="J43" s="51">
        <f t="shared" si="1"/>
        <v>1</v>
      </c>
      <c r="K43" s="267">
        <v>3</v>
      </c>
      <c r="L43" s="53">
        <f t="shared" si="20"/>
        <v>2</v>
      </c>
      <c r="M43" s="54">
        <f t="shared" si="2"/>
        <v>0.66666666666666663</v>
      </c>
      <c r="N43" s="266">
        <v>2</v>
      </c>
      <c r="O43" s="50">
        <f t="shared" si="21"/>
        <v>3</v>
      </c>
      <c r="P43" s="51">
        <f t="shared" si="4"/>
        <v>1.5</v>
      </c>
      <c r="Q43" s="267">
        <v>2</v>
      </c>
      <c r="R43" s="53">
        <f t="shared" si="22"/>
        <v>1</v>
      </c>
      <c r="S43" s="54">
        <f t="shared" si="5"/>
        <v>0.5</v>
      </c>
      <c r="T43" s="55">
        <f t="shared" si="28"/>
        <v>9</v>
      </c>
      <c r="U43" s="170">
        <f t="shared" si="28"/>
        <v>8</v>
      </c>
      <c r="V43" s="57">
        <f t="shared" si="7"/>
        <v>0.88888888888888884</v>
      </c>
      <c r="W43" s="57">
        <f t="shared" si="23"/>
        <v>1.7777777777777778E-2</v>
      </c>
      <c r="X43" s="264" t="s">
        <v>281</v>
      </c>
      <c r="Y43" s="265" t="s">
        <v>282</v>
      </c>
      <c r="Z43" s="265" t="s">
        <v>283</v>
      </c>
      <c r="AA43" s="268" t="s">
        <v>49</v>
      </c>
      <c r="AB43" s="62">
        <f t="shared" si="24"/>
        <v>2</v>
      </c>
      <c r="AC43" s="62">
        <v>2</v>
      </c>
      <c r="AD43" s="63" t="s">
        <v>284</v>
      </c>
      <c r="AE43" s="63" t="s">
        <v>285</v>
      </c>
      <c r="AF43" s="64">
        <f t="shared" si="25"/>
        <v>3</v>
      </c>
      <c r="AG43" s="64">
        <v>2</v>
      </c>
      <c r="AH43" s="65" t="s">
        <v>286</v>
      </c>
      <c r="AI43" s="66" t="s">
        <v>285</v>
      </c>
      <c r="AJ43" s="217">
        <f t="shared" si="26"/>
        <v>2</v>
      </c>
      <c r="AK43" s="269">
        <v>3</v>
      </c>
      <c r="AL43" s="63" t="s">
        <v>287</v>
      </c>
      <c r="AM43" s="63" t="s">
        <v>285</v>
      </c>
      <c r="AN43" s="64">
        <f t="shared" si="27"/>
        <v>2</v>
      </c>
      <c r="AO43" s="64">
        <v>1</v>
      </c>
      <c r="AP43" s="261" t="s">
        <v>288</v>
      </c>
      <c r="AQ43" s="261" t="s">
        <v>289</v>
      </c>
    </row>
    <row r="44" spans="1:47" s="270" customFormat="1" ht="84.75" thickBot="1" x14ac:dyDescent="0.25">
      <c r="A44" s="244"/>
      <c r="B44" s="245"/>
      <c r="C44" s="166">
        <v>15.5</v>
      </c>
      <c r="D44" s="262" t="s">
        <v>290</v>
      </c>
      <c r="E44" s="263">
        <v>0</v>
      </c>
      <c r="F44" s="264" t="s">
        <v>115</v>
      </c>
      <c r="G44" s="265" t="s">
        <v>45</v>
      </c>
      <c r="H44" s="266">
        <v>0</v>
      </c>
      <c r="I44" s="50">
        <f t="shared" si="19"/>
        <v>0</v>
      </c>
      <c r="J44" s="51">
        <f t="shared" si="1"/>
        <v>0</v>
      </c>
      <c r="K44" s="267">
        <v>0</v>
      </c>
      <c r="L44" s="53">
        <f t="shared" si="20"/>
        <v>0</v>
      </c>
      <c r="M44" s="54">
        <f t="shared" si="2"/>
        <v>0</v>
      </c>
      <c r="N44" s="266">
        <v>0</v>
      </c>
      <c r="O44" s="50">
        <f t="shared" si="21"/>
        <v>0</v>
      </c>
      <c r="P44" s="51">
        <f t="shared" si="4"/>
        <v>0</v>
      </c>
      <c r="Q44" s="267">
        <v>0</v>
      </c>
      <c r="R44" s="53">
        <f t="shared" si="22"/>
        <v>0</v>
      </c>
      <c r="S44" s="54">
        <f t="shared" si="5"/>
        <v>0</v>
      </c>
      <c r="T44" s="55">
        <f t="shared" si="28"/>
        <v>0</v>
      </c>
      <c r="U44" s="170">
        <f t="shared" si="28"/>
        <v>0</v>
      </c>
      <c r="V44" s="57">
        <f t="shared" si="7"/>
        <v>0</v>
      </c>
      <c r="W44" s="57">
        <f t="shared" si="23"/>
        <v>0</v>
      </c>
      <c r="X44" s="271" t="s">
        <v>291</v>
      </c>
      <c r="Y44" s="265" t="s">
        <v>292</v>
      </c>
      <c r="Z44" s="265" t="s">
        <v>293</v>
      </c>
      <c r="AA44" s="268" t="s">
        <v>49</v>
      </c>
      <c r="AB44" s="62">
        <f t="shared" si="24"/>
        <v>0</v>
      </c>
      <c r="AC44" s="62"/>
      <c r="AD44" s="63"/>
      <c r="AE44" s="63"/>
      <c r="AF44" s="64">
        <f t="shared" si="25"/>
        <v>0</v>
      </c>
      <c r="AG44" s="64"/>
      <c r="AH44" s="65"/>
      <c r="AI44" s="66"/>
      <c r="AJ44" s="62">
        <f t="shared" si="26"/>
        <v>0</v>
      </c>
      <c r="AK44" s="269">
        <f>BG44</f>
        <v>0</v>
      </c>
      <c r="AL44" s="63" t="s">
        <v>294</v>
      </c>
      <c r="AM44" s="63"/>
      <c r="AN44" s="64">
        <f t="shared" si="27"/>
        <v>0</v>
      </c>
      <c r="AO44" s="64"/>
      <c r="AP44" s="261" t="s">
        <v>295</v>
      </c>
      <c r="AQ44" s="261"/>
    </row>
    <row r="45" spans="1:47" s="270" customFormat="1" ht="99" customHeight="1" thickBot="1" x14ac:dyDescent="0.25">
      <c r="A45" s="244"/>
      <c r="B45" s="245"/>
      <c r="C45" s="174">
        <v>15.6</v>
      </c>
      <c r="D45" s="262" t="s">
        <v>296</v>
      </c>
      <c r="E45" s="263">
        <v>0</v>
      </c>
      <c r="F45" s="264" t="s">
        <v>115</v>
      </c>
      <c r="G45" s="265" t="s">
        <v>45</v>
      </c>
      <c r="H45" s="266">
        <v>0</v>
      </c>
      <c r="I45" s="50">
        <f t="shared" si="19"/>
        <v>0</v>
      </c>
      <c r="J45" s="51">
        <f t="shared" si="1"/>
        <v>0</v>
      </c>
      <c r="K45" s="267">
        <v>0</v>
      </c>
      <c r="L45" s="53">
        <f t="shared" si="20"/>
        <v>0</v>
      </c>
      <c r="M45" s="54">
        <f t="shared" si="2"/>
        <v>0</v>
      </c>
      <c r="N45" s="266">
        <v>0</v>
      </c>
      <c r="O45" s="50">
        <f t="shared" si="21"/>
        <v>0</v>
      </c>
      <c r="P45" s="51">
        <f t="shared" si="4"/>
        <v>0</v>
      </c>
      <c r="Q45" s="267">
        <v>0</v>
      </c>
      <c r="R45" s="53">
        <f t="shared" si="22"/>
        <v>0</v>
      </c>
      <c r="S45" s="54">
        <f t="shared" si="5"/>
        <v>0</v>
      </c>
      <c r="T45" s="55">
        <f t="shared" si="28"/>
        <v>0</v>
      </c>
      <c r="U45" s="170">
        <f t="shared" si="28"/>
        <v>0</v>
      </c>
      <c r="V45" s="57">
        <f t="shared" si="7"/>
        <v>0</v>
      </c>
      <c r="W45" s="57">
        <f t="shared" si="23"/>
        <v>0</v>
      </c>
      <c r="X45" s="271" t="s">
        <v>297</v>
      </c>
      <c r="Y45" s="265" t="s">
        <v>298</v>
      </c>
      <c r="Z45" s="265" t="s">
        <v>299</v>
      </c>
      <c r="AA45" s="268" t="s">
        <v>49</v>
      </c>
      <c r="AB45" s="62">
        <f t="shared" si="24"/>
        <v>0</v>
      </c>
      <c r="AC45" s="62"/>
      <c r="AD45" s="63"/>
      <c r="AE45" s="63"/>
      <c r="AF45" s="64">
        <f t="shared" si="25"/>
        <v>0</v>
      </c>
      <c r="AG45" s="64"/>
      <c r="AH45" s="65"/>
      <c r="AI45" s="66"/>
      <c r="AJ45" s="62">
        <f t="shared" si="26"/>
        <v>0</v>
      </c>
      <c r="AK45" s="62"/>
      <c r="AL45" s="63"/>
      <c r="AM45" s="63"/>
      <c r="AN45" s="64">
        <f t="shared" si="27"/>
        <v>0</v>
      </c>
      <c r="AO45" s="64"/>
      <c r="AP45" s="65"/>
      <c r="AQ45" s="65"/>
      <c r="AS45" s="270">
        <v>2</v>
      </c>
      <c r="AT45" s="270">
        <v>1</v>
      </c>
      <c r="AU45" s="270">
        <f>IF((IF(ISERROR(AS45/AT45),0,(AS45/AT45)))&gt;1,1,(IF(ISERROR(AS45/AT45),0,(AS45/AT45))))</f>
        <v>1</v>
      </c>
    </row>
    <row r="46" spans="1:47" s="270" customFormat="1" ht="60.75" thickBot="1" x14ac:dyDescent="0.25">
      <c r="A46" s="244"/>
      <c r="B46" s="245"/>
      <c r="C46" s="166">
        <v>15.7</v>
      </c>
      <c r="D46" s="262" t="s">
        <v>300</v>
      </c>
      <c r="E46" s="263">
        <v>0</v>
      </c>
      <c r="F46" s="264" t="s">
        <v>115</v>
      </c>
      <c r="G46" s="265" t="s">
        <v>45</v>
      </c>
      <c r="H46" s="266">
        <v>0</v>
      </c>
      <c r="I46" s="50">
        <f t="shared" si="19"/>
        <v>0</v>
      </c>
      <c r="J46" s="51">
        <f t="shared" si="1"/>
        <v>0</v>
      </c>
      <c r="K46" s="267">
        <v>0</v>
      </c>
      <c r="L46" s="53">
        <f t="shared" si="20"/>
        <v>0</v>
      </c>
      <c r="M46" s="54">
        <f t="shared" si="2"/>
        <v>0</v>
      </c>
      <c r="N46" s="266">
        <v>0</v>
      </c>
      <c r="O46" s="50">
        <f t="shared" si="21"/>
        <v>0</v>
      </c>
      <c r="P46" s="51">
        <f t="shared" si="4"/>
        <v>0</v>
      </c>
      <c r="Q46" s="267">
        <v>0</v>
      </c>
      <c r="R46" s="53">
        <f t="shared" si="22"/>
        <v>0</v>
      </c>
      <c r="S46" s="54">
        <f t="shared" si="5"/>
        <v>0</v>
      </c>
      <c r="T46" s="55">
        <f t="shared" si="28"/>
        <v>0</v>
      </c>
      <c r="U46" s="170">
        <f t="shared" si="28"/>
        <v>0</v>
      </c>
      <c r="V46" s="57">
        <f t="shared" si="7"/>
        <v>0</v>
      </c>
      <c r="W46" s="57">
        <f t="shared" si="23"/>
        <v>0</v>
      </c>
      <c r="X46" s="271" t="s">
        <v>301</v>
      </c>
      <c r="Y46" s="265" t="s">
        <v>302</v>
      </c>
      <c r="Z46" s="265" t="s">
        <v>303</v>
      </c>
      <c r="AA46" s="268" t="s">
        <v>49</v>
      </c>
      <c r="AB46" s="62">
        <f t="shared" si="24"/>
        <v>0</v>
      </c>
      <c r="AC46" s="62"/>
      <c r="AD46" s="63"/>
      <c r="AE46" s="63"/>
      <c r="AF46" s="64">
        <f t="shared" si="25"/>
        <v>0</v>
      </c>
      <c r="AG46" s="64"/>
      <c r="AH46" s="65"/>
      <c r="AI46" s="66"/>
      <c r="AJ46" s="62">
        <f t="shared" si="26"/>
        <v>0</v>
      </c>
      <c r="AK46" s="62"/>
      <c r="AL46" s="63"/>
      <c r="AM46" s="63"/>
      <c r="AN46" s="64">
        <f t="shared" si="27"/>
        <v>0</v>
      </c>
      <c r="AO46" s="64"/>
      <c r="AP46" s="65"/>
      <c r="AQ46" s="65"/>
    </row>
    <row r="47" spans="1:47" s="270" customFormat="1" ht="60.75" thickBot="1" x14ac:dyDescent="0.25">
      <c r="A47" s="244"/>
      <c r="B47" s="245"/>
      <c r="C47" s="174">
        <v>15.8</v>
      </c>
      <c r="D47" s="262" t="s">
        <v>304</v>
      </c>
      <c r="E47" s="263">
        <v>0</v>
      </c>
      <c r="F47" s="264" t="s">
        <v>115</v>
      </c>
      <c r="G47" s="265" t="s">
        <v>45</v>
      </c>
      <c r="H47" s="266">
        <v>0</v>
      </c>
      <c r="I47" s="50">
        <f t="shared" si="19"/>
        <v>0</v>
      </c>
      <c r="J47" s="51">
        <f t="shared" si="1"/>
        <v>0</v>
      </c>
      <c r="K47" s="267">
        <v>0</v>
      </c>
      <c r="L47" s="53">
        <f t="shared" si="20"/>
        <v>0</v>
      </c>
      <c r="M47" s="54">
        <f t="shared" si="2"/>
        <v>0</v>
      </c>
      <c r="N47" s="266">
        <v>0</v>
      </c>
      <c r="O47" s="50">
        <f t="shared" si="21"/>
        <v>0</v>
      </c>
      <c r="P47" s="51">
        <f t="shared" si="4"/>
        <v>0</v>
      </c>
      <c r="Q47" s="267">
        <v>0</v>
      </c>
      <c r="R47" s="53">
        <f t="shared" si="22"/>
        <v>0</v>
      </c>
      <c r="S47" s="54">
        <f t="shared" si="5"/>
        <v>0</v>
      </c>
      <c r="T47" s="55">
        <f t="shared" si="28"/>
        <v>0</v>
      </c>
      <c r="U47" s="170">
        <f t="shared" si="28"/>
        <v>0</v>
      </c>
      <c r="V47" s="57">
        <f t="shared" si="7"/>
        <v>0</v>
      </c>
      <c r="W47" s="57">
        <f t="shared" si="23"/>
        <v>0</v>
      </c>
      <c r="X47" s="271" t="s">
        <v>305</v>
      </c>
      <c r="Y47" s="265" t="s">
        <v>306</v>
      </c>
      <c r="Z47" s="265" t="s">
        <v>307</v>
      </c>
      <c r="AA47" s="268" t="s">
        <v>49</v>
      </c>
      <c r="AB47" s="62">
        <f t="shared" si="24"/>
        <v>0</v>
      </c>
      <c r="AC47" s="62"/>
      <c r="AD47" s="63"/>
      <c r="AE47" s="63"/>
      <c r="AF47" s="64">
        <f t="shared" si="25"/>
        <v>0</v>
      </c>
      <c r="AG47" s="64"/>
      <c r="AH47" s="65"/>
      <c r="AI47" s="66"/>
      <c r="AJ47" s="62">
        <f t="shared" si="26"/>
        <v>0</v>
      </c>
      <c r="AK47" s="62"/>
      <c r="AL47" s="63"/>
      <c r="AM47" s="63"/>
      <c r="AN47" s="64">
        <f t="shared" si="27"/>
        <v>0</v>
      </c>
      <c r="AO47" s="64"/>
      <c r="AP47" s="65"/>
      <c r="AQ47" s="65"/>
    </row>
    <row r="48" spans="1:47" s="270" customFormat="1" ht="180.75" thickBot="1" x14ac:dyDescent="0.25">
      <c r="A48" s="244"/>
      <c r="B48" s="245"/>
      <c r="C48" s="206">
        <v>15.9</v>
      </c>
      <c r="D48" s="262" t="s">
        <v>308</v>
      </c>
      <c r="E48" s="263">
        <v>0.02</v>
      </c>
      <c r="F48" s="264" t="s">
        <v>115</v>
      </c>
      <c r="G48" s="265" t="s">
        <v>45</v>
      </c>
      <c r="H48" s="266">
        <v>3</v>
      </c>
      <c r="I48" s="50">
        <f t="shared" si="19"/>
        <v>2</v>
      </c>
      <c r="J48" s="51">
        <f t="shared" si="1"/>
        <v>0.66666666666666663</v>
      </c>
      <c r="K48" s="267">
        <v>5</v>
      </c>
      <c r="L48" s="53">
        <f t="shared" si="20"/>
        <v>5</v>
      </c>
      <c r="M48" s="54">
        <f t="shared" si="2"/>
        <v>1</v>
      </c>
      <c r="N48" s="266">
        <v>5</v>
      </c>
      <c r="O48" s="50">
        <f t="shared" si="21"/>
        <v>5</v>
      </c>
      <c r="P48" s="51">
        <f t="shared" si="4"/>
        <v>1</v>
      </c>
      <c r="Q48" s="267">
        <v>2</v>
      </c>
      <c r="R48" s="53">
        <f t="shared" si="22"/>
        <v>3</v>
      </c>
      <c r="S48" s="54">
        <f t="shared" si="5"/>
        <v>1.5</v>
      </c>
      <c r="T48" s="55">
        <f t="shared" si="28"/>
        <v>15</v>
      </c>
      <c r="U48" s="170">
        <f t="shared" si="28"/>
        <v>15</v>
      </c>
      <c r="V48" s="57">
        <f t="shared" si="7"/>
        <v>1</v>
      </c>
      <c r="W48" s="57">
        <f t="shared" si="23"/>
        <v>0.02</v>
      </c>
      <c r="X48" s="271" t="s">
        <v>309</v>
      </c>
      <c r="Y48" s="265" t="s">
        <v>310</v>
      </c>
      <c r="Z48" s="265" t="s">
        <v>311</v>
      </c>
      <c r="AA48" s="268" t="s">
        <v>49</v>
      </c>
      <c r="AB48" s="62">
        <f t="shared" si="24"/>
        <v>3</v>
      </c>
      <c r="AC48" s="62">
        <v>2</v>
      </c>
      <c r="AD48" s="63" t="s">
        <v>312</v>
      </c>
      <c r="AE48" s="63" t="s">
        <v>313</v>
      </c>
      <c r="AF48" s="64">
        <f t="shared" si="25"/>
        <v>5</v>
      </c>
      <c r="AG48" s="64">
        <v>5</v>
      </c>
      <c r="AH48" s="65" t="s">
        <v>314</v>
      </c>
      <c r="AI48" s="66" t="s">
        <v>315</v>
      </c>
      <c r="AJ48" s="62">
        <f t="shared" si="26"/>
        <v>5</v>
      </c>
      <c r="AK48" s="62">
        <v>5</v>
      </c>
      <c r="AL48" s="63" t="s">
        <v>316</v>
      </c>
      <c r="AM48" s="63" t="s">
        <v>317</v>
      </c>
      <c r="AN48" s="64">
        <f t="shared" si="27"/>
        <v>2</v>
      </c>
      <c r="AO48" s="64">
        <v>3</v>
      </c>
      <c r="AP48" s="63" t="s">
        <v>318</v>
      </c>
      <c r="AQ48" s="63" t="s">
        <v>317</v>
      </c>
    </row>
    <row r="49" spans="1:43" ht="75.75" thickBot="1" x14ac:dyDescent="0.25">
      <c r="A49" s="244"/>
      <c r="B49" s="245"/>
      <c r="C49" s="204">
        <v>15.1</v>
      </c>
      <c r="D49" s="272" t="s">
        <v>319</v>
      </c>
      <c r="E49" s="127">
        <v>0.02</v>
      </c>
      <c r="F49" s="70" t="s">
        <v>115</v>
      </c>
      <c r="G49" s="71" t="s">
        <v>45</v>
      </c>
      <c r="H49" s="266">
        <v>0</v>
      </c>
      <c r="I49" s="50">
        <f t="shared" si="19"/>
        <v>0</v>
      </c>
      <c r="J49" s="51">
        <f t="shared" si="1"/>
        <v>0</v>
      </c>
      <c r="K49" s="273">
        <v>1</v>
      </c>
      <c r="L49" s="53">
        <f t="shared" si="20"/>
        <v>0</v>
      </c>
      <c r="M49" s="54">
        <f t="shared" si="2"/>
        <v>0</v>
      </c>
      <c r="N49" s="266">
        <v>0</v>
      </c>
      <c r="O49" s="50">
        <f t="shared" si="21"/>
        <v>0</v>
      </c>
      <c r="P49" s="51">
        <f t="shared" si="4"/>
        <v>0</v>
      </c>
      <c r="Q49" s="273">
        <v>0</v>
      </c>
      <c r="R49" s="53">
        <f t="shared" si="22"/>
        <v>0</v>
      </c>
      <c r="S49" s="54">
        <f t="shared" si="5"/>
        <v>0</v>
      </c>
      <c r="T49" s="55">
        <f t="shared" si="28"/>
        <v>1</v>
      </c>
      <c r="U49" s="170">
        <f t="shared" si="28"/>
        <v>0</v>
      </c>
      <c r="V49" s="57">
        <f t="shared" si="7"/>
        <v>0</v>
      </c>
      <c r="W49" s="57">
        <f t="shared" si="23"/>
        <v>0</v>
      </c>
      <c r="X49" s="274" t="s">
        <v>320</v>
      </c>
      <c r="Y49" s="71" t="s">
        <v>321</v>
      </c>
      <c r="Z49" s="71" t="s">
        <v>322</v>
      </c>
      <c r="AA49" s="275" t="s">
        <v>49</v>
      </c>
      <c r="AB49" s="62">
        <f t="shared" si="24"/>
        <v>0</v>
      </c>
      <c r="AC49" s="62"/>
      <c r="AD49" s="63"/>
      <c r="AE49" s="63"/>
      <c r="AF49" s="64">
        <f t="shared" si="25"/>
        <v>1</v>
      </c>
      <c r="AG49" s="64"/>
      <c r="AH49" s="65"/>
      <c r="AI49" s="66"/>
      <c r="AJ49" s="62">
        <f t="shared" si="26"/>
        <v>0</v>
      </c>
      <c r="AK49" s="62"/>
      <c r="AL49" s="63"/>
      <c r="AM49" s="63"/>
      <c r="AN49" s="64">
        <f t="shared" si="27"/>
        <v>0</v>
      </c>
      <c r="AO49" s="64"/>
      <c r="AP49" s="65"/>
      <c r="AQ49" s="65"/>
    </row>
    <row r="50" spans="1:43" ht="60.75" thickBot="1" x14ac:dyDescent="0.25">
      <c r="A50" s="244"/>
      <c r="B50" s="245"/>
      <c r="C50" s="276">
        <v>15.11</v>
      </c>
      <c r="D50" s="272" t="s">
        <v>323</v>
      </c>
      <c r="E50" s="127">
        <v>1.4999999999999999E-2</v>
      </c>
      <c r="F50" s="70" t="s">
        <v>115</v>
      </c>
      <c r="G50" s="71" t="s">
        <v>45</v>
      </c>
      <c r="H50" s="266">
        <v>0</v>
      </c>
      <c r="I50" s="50">
        <f t="shared" si="19"/>
        <v>0</v>
      </c>
      <c r="J50" s="51">
        <f t="shared" si="1"/>
        <v>0</v>
      </c>
      <c r="K50" s="273">
        <v>0</v>
      </c>
      <c r="L50" s="53">
        <f t="shared" si="20"/>
        <v>0</v>
      </c>
      <c r="M50" s="54">
        <f t="shared" si="2"/>
        <v>0</v>
      </c>
      <c r="N50" s="266">
        <v>0</v>
      </c>
      <c r="O50" s="50">
        <f t="shared" si="21"/>
        <v>0</v>
      </c>
      <c r="P50" s="51">
        <f t="shared" si="4"/>
        <v>0</v>
      </c>
      <c r="Q50" s="273">
        <v>1</v>
      </c>
      <c r="R50" s="53">
        <f t="shared" si="22"/>
        <v>0</v>
      </c>
      <c r="S50" s="54">
        <f t="shared" si="5"/>
        <v>0</v>
      </c>
      <c r="T50" s="55">
        <f t="shared" si="28"/>
        <v>1</v>
      </c>
      <c r="U50" s="170">
        <f t="shared" si="28"/>
        <v>0</v>
      </c>
      <c r="V50" s="57">
        <f t="shared" si="7"/>
        <v>0</v>
      </c>
      <c r="W50" s="57">
        <f t="shared" si="23"/>
        <v>0</v>
      </c>
      <c r="X50" s="274" t="s">
        <v>324</v>
      </c>
      <c r="Y50" s="71" t="s">
        <v>325</v>
      </c>
      <c r="Z50" s="71" t="s">
        <v>326</v>
      </c>
      <c r="AA50" s="275" t="s">
        <v>49</v>
      </c>
      <c r="AB50" s="62">
        <f t="shared" si="24"/>
        <v>0</v>
      </c>
      <c r="AC50" s="62"/>
      <c r="AD50" s="63"/>
      <c r="AE50" s="63"/>
      <c r="AF50" s="64">
        <f t="shared" si="25"/>
        <v>0</v>
      </c>
      <c r="AG50" s="64"/>
      <c r="AH50" s="65"/>
      <c r="AI50" s="66"/>
      <c r="AJ50" s="62">
        <f t="shared" si="26"/>
        <v>0</v>
      </c>
      <c r="AK50" s="62"/>
      <c r="AL50" s="63"/>
      <c r="AM50" s="63"/>
      <c r="AN50" s="64">
        <f t="shared" si="27"/>
        <v>1</v>
      </c>
      <c r="AO50" s="64"/>
      <c r="AP50" s="65" t="s">
        <v>229</v>
      </c>
      <c r="AQ50" s="65"/>
    </row>
    <row r="51" spans="1:43" ht="132.75" thickBot="1" x14ac:dyDescent="0.25">
      <c r="A51" s="244"/>
      <c r="B51" s="245"/>
      <c r="C51" s="204">
        <v>15.12</v>
      </c>
      <c r="D51" s="272" t="s">
        <v>327</v>
      </c>
      <c r="E51" s="127">
        <v>0.02</v>
      </c>
      <c r="F51" s="70" t="s">
        <v>115</v>
      </c>
      <c r="G51" s="71" t="s">
        <v>45</v>
      </c>
      <c r="H51" s="266">
        <v>2</v>
      </c>
      <c r="I51" s="50">
        <f t="shared" si="19"/>
        <v>2</v>
      </c>
      <c r="J51" s="51">
        <f t="shared" si="1"/>
        <v>1</v>
      </c>
      <c r="K51" s="273">
        <v>2</v>
      </c>
      <c r="L51" s="53">
        <f t="shared" si="20"/>
        <v>8</v>
      </c>
      <c r="M51" s="54">
        <f t="shared" si="2"/>
        <v>4</v>
      </c>
      <c r="N51" s="266">
        <v>2</v>
      </c>
      <c r="O51" s="50">
        <f t="shared" si="21"/>
        <v>2</v>
      </c>
      <c r="P51" s="51">
        <f t="shared" si="4"/>
        <v>1</v>
      </c>
      <c r="Q51" s="273">
        <v>2</v>
      </c>
      <c r="R51" s="53">
        <f t="shared" si="22"/>
        <v>3</v>
      </c>
      <c r="S51" s="54">
        <f t="shared" si="5"/>
        <v>1.5</v>
      </c>
      <c r="T51" s="55">
        <f t="shared" si="28"/>
        <v>8</v>
      </c>
      <c r="U51" s="170">
        <f t="shared" si="28"/>
        <v>15</v>
      </c>
      <c r="V51" s="57">
        <f t="shared" si="7"/>
        <v>1</v>
      </c>
      <c r="W51" s="57">
        <f t="shared" si="23"/>
        <v>0.02</v>
      </c>
      <c r="X51" s="274" t="s">
        <v>328</v>
      </c>
      <c r="Y51" s="71" t="s">
        <v>329</v>
      </c>
      <c r="Z51" s="71" t="s">
        <v>330</v>
      </c>
      <c r="AA51" s="275" t="s">
        <v>49</v>
      </c>
      <c r="AB51" s="62">
        <f t="shared" si="24"/>
        <v>2</v>
      </c>
      <c r="AC51" s="62">
        <v>2</v>
      </c>
      <c r="AD51" s="63" t="s">
        <v>331</v>
      </c>
      <c r="AE51" s="63" t="s">
        <v>332</v>
      </c>
      <c r="AF51" s="64">
        <f t="shared" si="25"/>
        <v>2</v>
      </c>
      <c r="AG51" s="64">
        <v>8</v>
      </c>
      <c r="AH51" s="65" t="s">
        <v>333</v>
      </c>
      <c r="AI51" s="66" t="s">
        <v>334</v>
      </c>
      <c r="AJ51" s="217">
        <f t="shared" si="26"/>
        <v>2</v>
      </c>
      <c r="AK51" s="62">
        <v>2</v>
      </c>
      <c r="AL51" s="63" t="s">
        <v>335</v>
      </c>
      <c r="AM51" s="63" t="s">
        <v>336</v>
      </c>
      <c r="AN51" s="64">
        <f t="shared" si="27"/>
        <v>2</v>
      </c>
      <c r="AO51" s="64">
        <v>3</v>
      </c>
      <c r="AP51" s="65" t="s">
        <v>335</v>
      </c>
      <c r="AQ51" s="65" t="s">
        <v>336</v>
      </c>
    </row>
    <row r="52" spans="1:43" ht="168.75" thickBot="1" x14ac:dyDescent="0.25">
      <c r="A52" s="244"/>
      <c r="B52" s="245"/>
      <c r="C52" s="276">
        <v>15.13</v>
      </c>
      <c r="D52" s="272" t="s">
        <v>337</v>
      </c>
      <c r="E52" s="127">
        <v>0.02</v>
      </c>
      <c r="F52" s="70" t="s">
        <v>115</v>
      </c>
      <c r="G52" s="71" t="s">
        <v>45</v>
      </c>
      <c r="H52" s="266">
        <v>3</v>
      </c>
      <c r="I52" s="50">
        <f t="shared" si="19"/>
        <v>2</v>
      </c>
      <c r="J52" s="51">
        <f t="shared" si="1"/>
        <v>0.66666666666666663</v>
      </c>
      <c r="K52" s="273">
        <v>5</v>
      </c>
      <c r="L52" s="53">
        <f t="shared" si="20"/>
        <v>5</v>
      </c>
      <c r="M52" s="54">
        <f t="shared" si="2"/>
        <v>1</v>
      </c>
      <c r="N52" s="266">
        <v>5</v>
      </c>
      <c r="O52" s="50">
        <f t="shared" si="21"/>
        <v>5</v>
      </c>
      <c r="P52" s="51">
        <f t="shared" si="4"/>
        <v>1</v>
      </c>
      <c r="Q52" s="273">
        <v>2</v>
      </c>
      <c r="R52" s="53">
        <f t="shared" si="22"/>
        <v>2</v>
      </c>
      <c r="S52" s="54">
        <f t="shared" si="5"/>
        <v>1</v>
      </c>
      <c r="T52" s="55">
        <f t="shared" si="28"/>
        <v>15</v>
      </c>
      <c r="U52" s="170">
        <f t="shared" si="28"/>
        <v>14</v>
      </c>
      <c r="V52" s="57">
        <f t="shared" si="7"/>
        <v>0.93333333333333335</v>
      </c>
      <c r="W52" s="57">
        <f t="shared" si="23"/>
        <v>1.8666666666666668E-2</v>
      </c>
      <c r="X52" s="274" t="s">
        <v>338</v>
      </c>
      <c r="Y52" s="71" t="s">
        <v>339</v>
      </c>
      <c r="Z52" s="277" t="s">
        <v>340</v>
      </c>
      <c r="AA52" s="275" t="s">
        <v>49</v>
      </c>
      <c r="AB52" s="62">
        <f t="shared" si="24"/>
        <v>3</v>
      </c>
      <c r="AC52" s="62">
        <v>2</v>
      </c>
      <c r="AD52" s="63" t="s">
        <v>341</v>
      </c>
      <c r="AE52" s="63" t="s">
        <v>313</v>
      </c>
      <c r="AF52" s="64">
        <f t="shared" si="25"/>
        <v>5</v>
      </c>
      <c r="AG52" s="64">
        <v>5</v>
      </c>
      <c r="AH52" s="65" t="s">
        <v>314</v>
      </c>
      <c r="AI52" s="66" t="s">
        <v>315</v>
      </c>
      <c r="AJ52" s="62">
        <f t="shared" si="26"/>
        <v>5</v>
      </c>
      <c r="AK52" s="62">
        <v>5</v>
      </c>
      <c r="AL52" s="63" t="s">
        <v>342</v>
      </c>
      <c r="AM52" s="63" t="s">
        <v>317</v>
      </c>
      <c r="AN52" s="64">
        <f t="shared" si="27"/>
        <v>2</v>
      </c>
      <c r="AO52" s="64">
        <v>2</v>
      </c>
      <c r="AP52" s="63" t="s">
        <v>343</v>
      </c>
      <c r="AQ52" s="63" t="s">
        <v>317</v>
      </c>
    </row>
    <row r="53" spans="1:43" ht="75.75" thickBot="1" x14ac:dyDescent="0.25">
      <c r="A53" s="244"/>
      <c r="B53" s="245"/>
      <c r="C53" s="204">
        <v>15.14</v>
      </c>
      <c r="D53" s="278" t="s">
        <v>344</v>
      </c>
      <c r="E53" s="127">
        <v>0.02</v>
      </c>
      <c r="F53" s="70" t="s">
        <v>115</v>
      </c>
      <c r="G53" s="71" t="s">
        <v>45</v>
      </c>
      <c r="H53" s="266">
        <v>1</v>
      </c>
      <c r="I53" s="50">
        <f t="shared" si="19"/>
        <v>1</v>
      </c>
      <c r="J53" s="51">
        <f t="shared" si="1"/>
        <v>1</v>
      </c>
      <c r="K53" s="273">
        <v>0</v>
      </c>
      <c r="L53" s="53">
        <f t="shared" si="20"/>
        <v>0</v>
      </c>
      <c r="M53" s="54">
        <f t="shared" si="2"/>
        <v>0</v>
      </c>
      <c r="N53" s="266">
        <v>0</v>
      </c>
      <c r="O53" s="50">
        <f t="shared" si="21"/>
        <v>0</v>
      </c>
      <c r="P53" s="51">
        <f t="shared" si="4"/>
        <v>0</v>
      </c>
      <c r="Q53" s="273">
        <v>0</v>
      </c>
      <c r="R53" s="53">
        <f t="shared" si="22"/>
        <v>0</v>
      </c>
      <c r="S53" s="54">
        <f t="shared" si="5"/>
        <v>0</v>
      </c>
      <c r="T53" s="55">
        <f t="shared" si="28"/>
        <v>1</v>
      </c>
      <c r="U53" s="170">
        <f t="shared" si="28"/>
        <v>1</v>
      </c>
      <c r="V53" s="57">
        <f t="shared" si="7"/>
        <v>1</v>
      </c>
      <c r="W53" s="57">
        <f t="shared" si="23"/>
        <v>0.02</v>
      </c>
      <c r="X53" s="274" t="s">
        <v>345</v>
      </c>
      <c r="Y53" s="71" t="s">
        <v>346</v>
      </c>
      <c r="Z53" s="277" t="s">
        <v>347</v>
      </c>
      <c r="AA53" s="275" t="s">
        <v>49</v>
      </c>
      <c r="AB53" s="62">
        <f t="shared" si="24"/>
        <v>1</v>
      </c>
      <c r="AC53" s="62">
        <v>1</v>
      </c>
      <c r="AD53" s="63" t="s">
        <v>341</v>
      </c>
      <c r="AE53" s="63" t="s">
        <v>313</v>
      </c>
      <c r="AF53" s="64">
        <f t="shared" si="25"/>
        <v>0</v>
      </c>
      <c r="AG53" s="64"/>
      <c r="AH53" s="65"/>
      <c r="AI53" s="66"/>
      <c r="AJ53" s="62">
        <f t="shared" si="26"/>
        <v>0</v>
      </c>
      <c r="AK53" s="62"/>
      <c r="AL53" s="63"/>
      <c r="AM53" s="63"/>
      <c r="AN53" s="64">
        <f t="shared" si="27"/>
        <v>0</v>
      </c>
      <c r="AO53" s="64"/>
      <c r="AP53" s="65"/>
      <c r="AQ53" s="65"/>
    </row>
    <row r="54" spans="1:43" ht="102" customHeight="1" thickBot="1" x14ac:dyDescent="0.25">
      <c r="A54" s="244"/>
      <c r="B54" s="245"/>
      <c r="C54" s="174">
        <v>15.15</v>
      </c>
      <c r="D54" s="145" t="s">
        <v>114</v>
      </c>
      <c r="E54" s="146">
        <v>0.01</v>
      </c>
      <c r="F54" s="147" t="s">
        <v>115</v>
      </c>
      <c r="G54" s="148" t="s">
        <v>45</v>
      </c>
      <c r="H54" s="149">
        <v>0</v>
      </c>
      <c r="I54" s="50">
        <f t="shared" si="19"/>
        <v>0</v>
      </c>
      <c r="J54" s="51">
        <f t="shared" si="1"/>
        <v>0</v>
      </c>
      <c r="K54" s="150">
        <v>1</v>
      </c>
      <c r="L54" s="53">
        <f t="shared" si="20"/>
        <v>1</v>
      </c>
      <c r="M54" s="54">
        <f t="shared" si="2"/>
        <v>1</v>
      </c>
      <c r="N54" s="149">
        <v>0</v>
      </c>
      <c r="O54" s="50">
        <f t="shared" si="21"/>
        <v>0</v>
      </c>
      <c r="P54" s="51">
        <f t="shared" si="4"/>
        <v>0</v>
      </c>
      <c r="Q54" s="150">
        <v>1</v>
      </c>
      <c r="R54" s="53">
        <f t="shared" si="22"/>
        <v>1</v>
      </c>
      <c r="S54" s="54">
        <f t="shared" si="5"/>
        <v>1</v>
      </c>
      <c r="T54" s="55">
        <f t="shared" si="28"/>
        <v>2</v>
      </c>
      <c r="U54" s="170">
        <f t="shared" si="28"/>
        <v>2</v>
      </c>
      <c r="V54" s="57">
        <f t="shared" si="7"/>
        <v>1</v>
      </c>
      <c r="W54" s="57">
        <f t="shared" si="23"/>
        <v>0.01</v>
      </c>
      <c r="X54" s="151" t="s">
        <v>116</v>
      </c>
      <c r="Y54" s="152" t="s">
        <v>117</v>
      </c>
      <c r="Z54" s="152" t="s">
        <v>118</v>
      </c>
      <c r="AA54" s="153" t="s">
        <v>49</v>
      </c>
      <c r="AB54" s="87">
        <f t="shared" si="24"/>
        <v>0</v>
      </c>
      <c r="AC54" s="87"/>
      <c r="AD54" s="88"/>
      <c r="AE54" s="88"/>
      <c r="AF54" s="89">
        <f t="shared" si="25"/>
        <v>1</v>
      </c>
      <c r="AG54" s="89">
        <v>1</v>
      </c>
      <c r="AH54" s="65" t="s">
        <v>244</v>
      </c>
      <c r="AI54" s="66" t="s">
        <v>120</v>
      </c>
      <c r="AJ54" s="87">
        <f t="shared" si="26"/>
        <v>0</v>
      </c>
      <c r="AK54" s="87"/>
      <c r="AL54" s="88"/>
      <c r="AM54" s="88"/>
      <c r="AN54" s="89">
        <f t="shared" si="27"/>
        <v>1</v>
      </c>
      <c r="AO54" s="89">
        <v>1</v>
      </c>
      <c r="AP54" s="90" t="s">
        <v>121</v>
      </c>
      <c r="AQ54" s="90" t="s">
        <v>122</v>
      </c>
    </row>
    <row r="55" spans="1:43" ht="26.25" thickBot="1" x14ac:dyDescent="0.25">
      <c r="A55" s="229"/>
      <c r="B55" s="279" t="s">
        <v>123</v>
      </c>
      <c r="C55" s="156"/>
      <c r="D55" s="280"/>
      <c r="E55" s="96"/>
      <c r="F55" s="97"/>
      <c r="G55" s="98"/>
      <c r="H55" s="158"/>
      <c r="I55" s="158"/>
      <c r="J55" s="99"/>
      <c r="K55" s="33"/>
      <c r="L55" s="33"/>
      <c r="M55" s="33"/>
      <c r="N55" s="33"/>
      <c r="O55" s="33"/>
      <c r="P55" s="33"/>
      <c r="Q55" s="100"/>
      <c r="R55" s="101"/>
      <c r="S55" s="101"/>
      <c r="T55" s="159"/>
      <c r="U55" s="103"/>
      <c r="V55" s="103"/>
      <c r="W55" s="103"/>
      <c r="X55" s="281"/>
      <c r="Y55" s="282"/>
      <c r="Z55" s="283"/>
      <c r="AA55" s="284"/>
      <c r="AB55" s="106"/>
      <c r="AC55" s="107"/>
      <c r="AD55" s="108"/>
      <c r="AE55" s="108"/>
      <c r="AF55" s="109"/>
      <c r="AG55" s="109"/>
      <c r="AH55" s="110"/>
      <c r="AI55" s="111"/>
      <c r="AJ55" s="106"/>
      <c r="AK55" s="107"/>
      <c r="AL55" s="108"/>
      <c r="AM55" s="108"/>
      <c r="AN55" s="109"/>
      <c r="AO55" s="109"/>
      <c r="AP55" s="110"/>
      <c r="AQ55" s="112"/>
    </row>
    <row r="56" spans="1:43" ht="67.5" customHeight="1" thickBot="1" x14ac:dyDescent="0.25">
      <c r="A56" s="164" t="s">
        <v>348</v>
      </c>
      <c r="B56" s="165" t="s">
        <v>349</v>
      </c>
      <c r="C56" s="166">
        <v>16.100000000000001</v>
      </c>
      <c r="D56" s="285" t="s">
        <v>350</v>
      </c>
      <c r="E56" s="116">
        <v>0.03</v>
      </c>
      <c r="F56" s="47" t="s">
        <v>78</v>
      </c>
      <c r="G56" s="48" t="s">
        <v>103</v>
      </c>
      <c r="H56" s="286">
        <v>0.25</v>
      </c>
      <c r="I56" s="51">
        <f>AC56</f>
        <v>0.16527</v>
      </c>
      <c r="J56" s="51">
        <f t="shared" si="1"/>
        <v>0.66108</v>
      </c>
      <c r="K56" s="287">
        <v>0.25</v>
      </c>
      <c r="L56" s="54">
        <f>AG56</f>
        <v>0.15154999999999999</v>
      </c>
      <c r="M56" s="54">
        <f t="shared" si="2"/>
        <v>0.60619999999999996</v>
      </c>
      <c r="N56" s="286">
        <v>0.25</v>
      </c>
      <c r="O56" s="51">
        <f>AK56</f>
        <v>0.18</v>
      </c>
      <c r="P56" s="51">
        <f t="shared" si="4"/>
        <v>0.72</v>
      </c>
      <c r="Q56" s="287">
        <v>0.25</v>
      </c>
      <c r="R56" s="54">
        <f>AO56</f>
        <v>0.2</v>
      </c>
      <c r="S56" s="54">
        <f t="shared" si="5"/>
        <v>0.8</v>
      </c>
      <c r="T56" s="130">
        <f t="shared" si="28"/>
        <v>1</v>
      </c>
      <c r="U56" s="176">
        <f>SUM(I56,L56,O56,R56)</f>
        <v>0.69681999999999999</v>
      </c>
      <c r="V56" s="57">
        <f t="shared" si="7"/>
        <v>0.69681999999999999</v>
      </c>
      <c r="W56" s="57">
        <f>E56*V56</f>
        <v>2.0904599999999999E-2</v>
      </c>
      <c r="X56" s="288" t="s">
        <v>351</v>
      </c>
      <c r="Y56" s="289" t="s">
        <v>352</v>
      </c>
      <c r="Z56" s="290" t="s">
        <v>353</v>
      </c>
      <c r="AA56" s="291" t="s">
        <v>49</v>
      </c>
      <c r="AB56" s="251">
        <f t="shared" si="24"/>
        <v>0.25</v>
      </c>
      <c r="AC56" s="252">
        <v>0.16527</v>
      </c>
      <c r="AD56" s="123" t="s">
        <v>354</v>
      </c>
      <c r="AE56" s="123" t="s">
        <v>355</v>
      </c>
      <c r="AF56" s="253">
        <f t="shared" si="25"/>
        <v>0.25</v>
      </c>
      <c r="AG56" s="292">
        <v>0.15154999999999999</v>
      </c>
      <c r="AH56" s="65" t="s">
        <v>356</v>
      </c>
      <c r="AI56" s="66" t="s">
        <v>357</v>
      </c>
      <c r="AJ56" s="255">
        <f t="shared" si="26"/>
        <v>0.25</v>
      </c>
      <c r="AK56" s="293">
        <v>0.18</v>
      </c>
      <c r="AL56" s="123" t="s">
        <v>358</v>
      </c>
      <c r="AM56" s="123" t="s">
        <v>359</v>
      </c>
      <c r="AN56" s="253">
        <f t="shared" si="27"/>
        <v>0.25</v>
      </c>
      <c r="AO56" s="254">
        <v>0.2</v>
      </c>
      <c r="AP56" s="125" t="s">
        <v>360</v>
      </c>
      <c r="AQ56" s="125" t="s">
        <v>361</v>
      </c>
    </row>
    <row r="57" spans="1:43" ht="108" customHeight="1" thickBot="1" x14ac:dyDescent="0.25">
      <c r="A57" s="164"/>
      <c r="B57" s="165"/>
      <c r="C57" s="174">
        <v>16.2</v>
      </c>
      <c r="D57" s="195" t="s">
        <v>362</v>
      </c>
      <c r="E57" s="127">
        <v>0.03</v>
      </c>
      <c r="F57" s="70" t="s">
        <v>78</v>
      </c>
      <c r="G57" s="71" t="s">
        <v>103</v>
      </c>
      <c r="H57" s="258">
        <v>0</v>
      </c>
      <c r="I57" s="51">
        <f>AC57</f>
        <v>0</v>
      </c>
      <c r="J57" s="51">
        <f t="shared" si="1"/>
        <v>0</v>
      </c>
      <c r="K57" s="259">
        <v>0.1</v>
      </c>
      <c r="L57" s="54">
        <f>AG57</f>
        <v>0</v>
      </c>
      <c r="M57" s="54">
        <f t="shared" si="2"/>
        <v>0</v>
      </c>
      <c r="N57" s="258">
        <v>0.1</v>
      </c>
      <c r="O57" s="51">
        <f>AK57</f>
        <v>0.1</v>
      </c>
      <c r="P57" s="51">
        <f t="shared" si="4"/>
        <v>1</v>
      </c>
      <c r="Q57" s="259">
        <v>0.05</v>
      </c>
      <c r="R57" s="54">
        <f>AO57</f>
        <v>0.05</v>
      </c>
      <c r="S57" s="54">
        <f t="shared" si="5"/>
        <v>1</v>
      </c>
      <c r="T57" s="130">
        <f t="shared" si="28"/>
        <v>0.25</v>
      </c>
      <c r="U57" s="176">
        <f>SUM(I57,L57,O57,R57)</f>
        <v>0.15000000000000002</v>
      </c>
      <c r="V57" s="57">
        <f t="shared" si="7"/>
        <v>0.60000000000000009</v>
      </c>
      <c r="W57" s="57">
        <f>E57*V57</f>
        <v>1.8000000000000002E-2</v>
      </c>
      <c r="X57" s="294" t="s">
        <v>363</v>
      </c>
      <c r="Y57" s="295" t="s">
        <v>364</v>
      </c>
      <c r="Z57" s="296" t="s">
        <v>365</v>
      </c>
      <c r="AA57" s="275" t="s">
        <v>49</v>
      </c>
      <c r="AB57" s="135">
        <f t="shared" si="24"/>
        <v>0</v>
      </c>
      <c r="AC57" s="62"/>
      <c r="AD57" s="63"/>
      <c r="AE57" s="63"/>
      <c r="AF57" s="137">
        <f t="shared" si="25"/>
        <v>0.1</v>
      </c>
      <c r="AG57" s="64"/>
      <c r="AH57" s="65"/>
      <c r="AI57" s="66"/>
      <c r="AJ57" s="141">
        <f t="shared" si="26"/>
        <v>0.1</v>
      </c>
      <c r="AK57" s="144">
        <v>0.1</v>
      </c>
      <c r="AL57" s="63" t="s">
        <v>366</v>
      </c>
      <c r="AM57" s="63" t="s">
        <v>367</v>
      </c>
      <c r="AN57" s="137">
        <f t="shared" si="27"/>
        <v>0.05</v>
      </c>
      <c r="AO57" s="138">
        <v>0.05</v>
      </c>
      <c r="AP57" s="182" t="s">
        <v>368</v>
      </c>
      <c r="AQ57" s="182" t="s">
        <v>367</v>
      </c>
    </row>
    <row r="58" spans="1:43" ht="90" customHeight="1" thickBot="1" x14ac:dyDescent="0.25">
      <c r="A58" s="164"/>
      <c r="B58" s="165"/>
      <c r="C58" s="166">
        <v>16.3</v>
      </c>
      <c r="D58" s="195" t="s">
        <v>369</v>
      </c>
      <c r="E58" s="127">
        <v>1.4999999999999999E-2</v>
      </c>
      <c r="F58" s="70" t="s">
        <v>115</v>
      </c>
      <c r="G58" s="71" t="s">
        <v>45</v>
      </c>
      <c r="H58" s="266">
        <v>0</v>
      </c>
      <c r="I58" s="50">
        <f>AC58</f>
        <v>0</v>
      </c>
      <c r="J58" s="51">
        <f t="shared" si="1"/>
        <v>0</v>
      </c>
      <c r="K58" s="273">
        <v>1</v>
      </c>
      <c r="L58" s="53">
        <f>AG58</f>
        <v>1</v>
      </c>
      <c r="M58" s="54">
        <f t="shared" si="2"/>
        <v>1</v>
      </c>
      <c r="N58" s="266">
        <v>0</v>
      </c>
      <c r="O58" s="50">
        <f>AK58</f>
        <v>0</v>
      </c>
      <c r="P58" s="51">
        <f t="shared" si="4"/>
        <v>0</v>
      </c>
      <c r="Q58" s="273">
        <v>0</v>
      </c>
      <c r="R58" s="53">
        <f>AO58</f>
        <v>0</v>
      </c>
      <c r="S58" s="54">
        <f t="shared" si="5"/>
        <v>0</v>
      </c>
      <c r="T58" s="55">
        <f t="shared" si="28"/>
        <v>1</v>
      </c>
      <c r="U58" s="170">
        <f>SUM(I58,L58,O58,R58)</f>
        <v>1</v>
      </c>
      <c r="V58" s="57">
        <f t="shared" si="7"/>
        <v>1</v>
      </c>
      <c r="W58" s="57">
        <f>E58*V58</f>
        <v>1.4999999999999999E-2</v>
      </c>
      <c r="X58" s="297" t="s">
        <v>370</v>
      </c>
      <c r="Y58" s="298" t="s">
        <v>371</v>
      </c>
      <c r="Z58" s="298" t="s">
        <v>372</v>
      </c>
      <c r="AA58" s="275" t="s">
        <v>49</v>
      </c>
      <c r="AB58" s="62">
        <f t="shared" si="24"/>
        <v>0</v>
      </c>
      <c r="AC58" s="62"/>
      <c r="AD58" s="63"/>
      <c r="AE58" s="63"/>
      <c r="AF58" s="64">
        <f t="shared" si="25"/>
        <v>1</v>
      </c>
      <c r="AG58" s="64">
        <v>1</v>
      </c>
      <c r="AH58" s="65" t="s">
        <v>373</v>
      </c>
      <c r="AI58" s="66" t="s">
        <v>374</v>
      </c>
      <c r="AJ58" s="62">
        <f t="shared" si="26"/>
        <v>0</v>
      </c>
      <c r="AK58" s="62"/>
      <c r="AL58" s="299"/>
      <c r="AM58" s="63"/>
      <c r="AN58" s="64">
        <f t="shared" si="27"/>
        <v>0</v>
      </c>
      <c r="AO58" s="64"/>
      <c r="AP58" s="65"/>
      <c r="AQ58" s="65"/>
    </row>
    <row r="59" spans="1:43" ht="45" customHeight="1" thickBot="1" x14ac:dyDescent="0.25">
      <c r="A59" s="164"/>
      <c r="B59" s="165"/>
      <c r="C59" s="174">
        <v>16.399999999999999</v>
      </c>
      <c r="D59" s="300" t="s">
        <v>375</v>
      </c>
      <c r="E59" s="127">
        <v>2.5000000000000001E-2</v>
      </c>
      <c r="F59" s="70" t="s">
        <v>115</v>
      </c>
      <c r="G59" s="71" t="s">
        <v>45</v>
      </c>
      <c r="H59" s="266">
        <v>0</v>
      </c>
      <c r="I59" s="50">
        <f>AC59</f>
        <v>0</v>
      </c>
      <c r="J59" s="51">
        <f t="shared" si="1"/>
        <v>0</v>
      </c>
      <c r="K59" s="273">
        <v>1</v>
      </c>
      <c r="L59" s="53">
        <f>AG59</f>
        <v>0</v>
      </c>
      <c r="M59" s="54">
        <f t="shared" si="2"/>
        <v>0</v>
      </c>
      <c r="N59" s="266">
        <v>0</v>
      </c>
      <c r="O59" s="50">
        <f>AK59</f>
        <v>0</v>
      </c>
      <c r="P59" s="51">
        <f t="shared" si="4"/>
        <v>0</v>
      </c>
      <c r="Q59" s="273">
        <v>1</v>
      </c>
      <c r="R59" s="53">
        <f>AO59</f>
        <v>0</v>
      </c>
      <c r="S59" s="54">
        <f t="shared" si="5"/>
        <v>0</v>
      </c>
      <c r="T59" s="55">
        <f t="shared" si="28"/>
        <v>2</v>
      </c>
      <c r="U59" s="170">
        <f>SUM(I59,L59,O59,R59)</f>
        <v>0</v>
      </c>
      <c r="V59" s="57">
        <f t="shared" si="7"/>
        <v>0</v>
      </c>
      <c r="W59" s="57">
        <f>E59*V59</f>
        <v>0</v>
      </c>
      <c r="X59" s="301" t="s">
        <v>376</v>
      </c>
      <c r="Y59" s="298" t="s">
        <v>377</v>
      </c>
      <c r="Z59" s="298" t="s">
        <v>378</v>
      </c>
      <c r="AA59" s="275" t="s">
        <v>49</v>
      </c>
      <c r="AB59" s="62">
        <f t="shared" si="24"/>
        <v>0</v>
      </c>
      <c r="AC59" s="62"/>
      <c r="AD59" s="63"/>
      <c r="AE59" s="63"/>
      <c r="AF59" s="64">
        <f t="shared" si="25"/>
        <v>1</v>
      </c>
      <c r="AG59" s="64"/>
      <c r="AH59" s="65"/>
      <c r="AI59" s="66"/>
      <c r="AJ59" s="62">
        <f t="shared" si="26"/>
        <v>0</v>
      </c>
      <c r="AK59" s="62"/>
      <c r="AL59" s="63"/>
      <c r="AM59" s="63"/>
      <c r="AN59" s="64">
        <f t="shared" si="27"/>
        <v>1</v>
      </c>
      <c r="AO59" s="64">
        <v>0</v>
      </c>
      <c r="AP59" s="65" t="s">
        <v>379</v>
      </c>
      <c r="AQ59" s="65"/>
    </row>
    <row r="60" spans="1:43" ht="87" customHeight="1" thickBot="1" x14ac:dyDescent="0.25">
      <c r="A60" s="164"/>
      <c r="B60" s="165"/>
      <c r="C60" s="166">
        <v>16.5</v>
      </c>
      <c r="D60" s="145" t="s">
        <v>114</v>
      </c>
      <c r="E60" s="146">
        <v>0.01</v>
      </c>
      <c r="F60" s="147" t="s">
        <v>115</v>
      </c>
      <c r="G60" s="148" t="s">
        <v>45</v>
      </c>
      <c r="H60" s="149">
        <v>0</v>
      </c>
      <c r="I60" s="50">
        <f>AC60</f>
        <v>0</v>
      </c>
      <c r="J60" s="51">
        <f t="shared" si="1"/>
        <v>0</v>
      </c>
      <c r="K60" s="150">
        <v>1</v>
      </c>
      <c r="L60" s="53">
        <f>AG60</f>
        <v>1</v>
      </c>
      <c r="M60" s="54">
        <f t="shared" si="2"/>
        <v>1</v>
      </c>
      <c r="N60" s="149">
        <v>0</v>
      </c>
      <c r="O60" s="50">
        <f>AK60</f>
        <v>0</v>
      </c>
      <c r="P60" s="51">
        <f t="shared" si="4"/>
        <v>0</v>
      </c>
      <c r="Q60" s="150">
        <v>1</v>
      </c>
      <c r="R60" s="53">
        <f>AO60</f>
        <v>1</v>
      </c>
      <c r="S60" s="54">
        <f t="shared" si="5"/>
        <v>1</v>
      </c>
      <c r="T60" s="55">
        <f t="shared" si="28"/>
        <v>2</v>
      </c>
      <c r="U60" s="170">
        <f>SUM(I60,L60,O60,R60)</f>
        <v>2</v>
      </c>
      <c r="V60" s="57">
        <f t="shared" si="7"/>
        <v>1</v>
      </c>
      <c r="W60" s="57">
        <f>E60*V60</f>
        <v>0.01</v>
      </c>
      <c r="X60" s="151" t="s">
        <v>116</v>
      </c>
      <c r="Y60" s="152" t="s">
        <v>117</v>
      </c>
      <c r="Z60" s="152" t="s">
        <v>118</v>
      </c>
      <c r="AA60" s="153" t="s">
        <v>49</v>
      </c>
      <c r="AB60" s="62">
        <f t="shared" si="24"/>
        <v>0</v>
      </c>
      <c r="AC60" s="62"/>
      <c r="AD60" s="63"/>
      <c r="AE60" s="63"/>
      <c r="AF60" s="64">
        <f t="shared" si="25"/>
        <v>1</v>
      </c>
      <c r="AG60" s="64">
        <v>1</v>
      </c>
      <c r="AH60" s="65" t="s">
        <v>244</v>
      </c>
      <c r="AI60" s="66" t="s">
        <v>120</v>
      </c>
      <c r="AJ60" s="62">
        <f t="shared" si="26"/>
        <v>0</v>
      </c>
      <c r="AK60" s="62"/>
      <c r="AL60" s="63"/>
      <c r="AM60" s="63"/>
      <c r="AN60" s="64">
        <f t="shared" si="27"/>
        <v>1</v>
      </c>
      <c r="AO60" s="89">
        <v>1</v>
      </c>
      <c r="AP60" s="90" t="s">
        <v>121</v>
      </c>
      <c r="AQ60" s="90" t="s">
        <v>122</v>
      </c>
    </row>
    <row r="61" spans="1:43" ht="26.25" thickBot="1" x14ac:dyDescent="0.25">
      <c r="A61" s="229"/>
      <c r="B61" s="230" t="s">
        <v>123</v>
      </c>
      <c r="C61" s="156"/>
      <c r="D61" s="280"/>
      <c r="E61" s="96"/>
      <c r="F61" s="97"/>
      <c r="G61" s="98"/>
      <c r="H61" s="158"/>
      <c r="I61" s="158"/>
      <c r="J61" s="99"/>
      <c r="K61" s="33"/>
      <c r="L61" s="33"/>
      <c r="M61" s="33"/>
      <c r="N61" s="33"/>
      <c r="O61" s="33"/>
      <c r="P61" s="33"/>
      <c r="Q61" s="100"/>
      <c r="R61" s="101"/>
      <c r="S61" s="101"/>
      <c r="T61" s="159"/>
      <c r="U61" s="103"/>
      <c r="V61" s="103"/>
      <c r="W61" s="103"/>
      <c r="X61" s="281"/>
      <c r="Y61" s="282"/>
      <c r="Z61" s="283"/>
      <c r="AA61" s="284"/>
      <c r="AB61" s="62"/>
      <c r="AC61" s="62"/>
      <c r="AD61" s="63"/>
      <c r="AE61" s="63"/>
      <c r="AF61" s="64"/>
      <c r="AG61" s="64"/>
      <c r="AH61" s="65"/>
      <c r="AI61" s="66"/>
      <c r="AJ61" s="62"/>
      <c r="AK61" s="62"/>
      <c r="AL61" s="63"/>
      <c r="AM61" s="63"/>
      <c r="AN61" s="64"/>
      <c r="AO61" s="64"/>
      <c r="AP61" s="65"/>
      <c r="AQ61" s="65"/>
    </row>
    <row r="62" spans="1:43" ht="68.25" customHeight="1" thickBot="1" x14ac:dyDescent="0.25">
      <c r="A62" s="302" t="s">
        <v>380</v>
      </c>
      <c r="B62" s="165" t="s">
        <v>381</v>
      </c>
      <c r="C62" s="166">
        <v>17.100000000000001</v>
      </c>
      <c r="D62" s="303" t="s">
        <v>382</v>
      </c>
      <c r="E62" s="116">
        <v>0.02</v>
      </c>
      <c r="F62" s="47" t="s">
        <v>115</v>
      </c>
      <c r="G62" s="48" t="s">
        <v>45</v>
      </c>
      <c r="H62" s="304">
        <v>1</v>
      </c>
      <c r="I62" s="50">
        <f>AC62</f>
        <v>1</v>
      </c>
      <c r="J62" s="51">
        <f t="shared" si="1"/>
        <v>1</v>
      </c>
      <c r="K62" s="305">
        <v>0</v>
      </c>
      <c r="L62" s="53">
        <f>AG62</f>
        <v>0</v>
      </c>
      <c r="M62" s="54">
        <f t="shared" si="2"/>
        <v>0</v>
      </c>
      <c r="N62" s="304">
        <v>0</v>
      </c>
      <c r="O62" s="50">
        <f>AK62</f>
        <v>0</v>
      </c>
      <c r="P62" s="51">
        <f t="shared" si="4"/>
        <v>0</v>
      </c>
      <c r="Q62" s="305">
        <v>0</v>
      </c>
      <c r="R62" s="53">
        <f>AO62</f>
        <v>0</v>
      </c>
      <c r="S62" s="54">
        <f t="shared" si="5"/>
        <v>0</v>
      </c>
      <c r="T62" s="55">
        <f t="shared" ref="T62:U65" si="29">SUM(H62,K62,N62,Q62)</f>
        <v>1</v>
      </c>
      <c r="U62" s="170">
        <f t="shared" si="29"/>
        <v>1</v>
      </c>
      <c r="V62" s="57">
        <f t="shared" si="7"/>
        <v>1</v>
      </c>
      <c r="W62" s="57">
        <f>E62*V62</f>
        <v>0.02</v>
      </c>
      <c r="X62" s="306" t="s">
        <v>383</v>
      </c>
      <c r="Y62" s="307" t="s">
        <v>384</v>
      </c>
      <c r="Z62" s="307" t="s">
        <v>385</v>
      </c>
      <c r="AA62" s="291" t="s">
        <v>49</v>
      </c>
      <c r="AB62" s="62">
        <f t="shared" si="24"/>
        <v>1</v>
      </c>
      <c r="AC62" s="62">
        <v>1</v>
      </c>
      <c r="AD62" s="63" t="s">
        <v>386</v>
      </c>
      <c r="AE62" s="63" t="s">
        <v>387</v>
      </c>
      <c r="AF62" s="64">
        <f t="shared" si="25"/>
        <v>0</v>
      </c>
      <c r="AG62" s="64"/>
      <c r="AH62" s="65"/>
      <c r="AI62" s="66"/>
      <c r="AJ62" s="62">
        <f t="shared" si="26"/>
        <v>0</v>
      </c>
      <c r="AK62" s="62"/>
      <c r="AL62" s="63"/>
      <c r="AM62" s="63"/>
      <c r="AN62" s="64">
        <f t="shared" si="27"/>
        <v>0</v>
      </c>
      <c r="AO62" s="64"/>
      <c r="AP62" s="65"/>
      <c r="AQ62" s="65"/>
    </row>
    <row r="63" spans="1:43" ht="51.75" thickBot="1" x14ac:dyDescent="0.25">
      <c r="A63" s="302"/>
      <c r="B63" s="165"/>
      <c r="C63" s="174">
        <v>17.2</v>
      </c>
      <c r="D63" s="308" t="s">
        <v>388</v>
      </c>
      <c r="E63" s="127">
        <v>0.02</v>
      </c>
      <c r="F63" s="70" t="s">
        <v>115</v>
      </c>
      <c r="G63" s="71" t="s">
        <v>45</v>
      </c>
      <c r="H63" s="309">
        <v>0</v>
      </c>
      <c r="I63" s="50">
        <f>AC63</f>
        <v>0</v>
      </c>
      <c r="J63" s="51">
        <f t="shared" si="1"/>
        <v>0</v>
      </c>
      <c r="K63" s="310">
        <v>1</v>
      </c>
      <c r="L63" s="53">
        <f>AG63</f>
        <v>1</v>
      </c>
      <c r="M63" s="54">
        <f t="shared" si="2"/>
        <v>1</v>
      </c>
      <c r="N63" s="309">
        <v>0</v>
      </c>
      <c r="O63" s="50">
        <f>AK63</f>
        <v>0</v>
      </c>
      <c r="P63" s="51">
        <f t="shared" si="4"/>
        <v>0</v>
      </c>
      <c r="Q63" s="310">
        <v>1</v>
      </c>
      <c r="R63" s="53">
        <f>AO63</f>
        <v>1</v>
      </c>
      <c r="S63" s="54">
        <f t="shared" si="5"/>
        <v>1</v>
      </c>
      <c r="T63" s="55">
        <f t="shared" si="29"/>
        <v>2</v>
      </c>
      <c r="U63" s="170">
        <f t="shared" si="29"/>
        <v>2</v>
      </c>
      <c r="V63" s="57">
        <f t="shared" si="7"/>
        <v>1</v>
      </c>
      <c r="W63" s="57">
        <f>E63*V63</f>
        <v>0.02</v>
      </c>
      <c r="X63" s="311" t="s">
        <v>389</v>
      </c>
      <c r="Y63" s="102" t="s">
        <v>390</v>
      </c>
      <c r="Z63" s="102" t="s">
        <v>391</v>
      </c>
      <c r="AA63" s="275" t="s">
        <v>49</v>
      </c>
      <c r="AB63" s="62">
        <f t="shared" si="24"/>
        <v>0</v>
      </c>
      <c r="AC63" s="62"/>
      <c r="AD63" s="63"/>
      <c r="AE63" s="63"/>
      <c r="AF63" s="64">
        <f t="shared" si="25"/>
        <v>1</v>
      </c>
      <c r="AG63" s="64">
        <v>1</v>
      </c>
      <c r="AH63" s="65" t="s">
        <v>392</v>
      </c>
      <c r="AI63" s="66" t="s">
        <v>393</v>
      </c>
      <c r="AJ63" s="62">
        <f t="shared" si="26"/>
        <v>0</v>
      </c>
      <c r="AK63" s="62"/>
      <c r="AL63" s="63"/>
      <c r="AM63" s="63"/>
      <c r="AN63" s="64">
        <f t="shared" si="27"/>
        <v>1</v>
      </c>
      <c r="AO63" s="64">
        <v>1</v>
      </c>
      <c r="AP63" s="65" t="s">
        <v>394</v>
      </c>
      <c r="AQ63" s="65" t="s">
        <v>395</v>
      </c>
    </row>
    <row r="64" spans="1:43" ht="72.75" thickBot="1" x14ac:dyDescent="0.25">
      <c r="A64" s="302"/>
      <c r="B64" s="165"/>
      <c r="C64" s="166">
        <v>17.3</v>
      </c>
      <c r="D64" s="312" t="s">
        <v>396</v>
      </c>
      <c r="E64" s="127">
        <v>0.03</v>
      </c>
      <c r="F64" s="70" t="s">
        <v>78</v>
      </c>
      <c r="G64" s="71" t="s">
        <v>45</v>
      </c>
      <c r="H64" s="313">
        <v>0.22500000000000001</v>
      </c>
      <c r="I64" s="51">
        <f>AC64</f>
        <v>0.22500000000000001</v>
      </c>
      <c r="J64" s="51">
        <f t="shared" si="1"/>
        <v>1</v>
      </c>
      <c r="K64" s="314">
        <v>0.22500000000000001</v>
      </c>
      <c r="L64" s="54">
        <f>AG64</f>
        <v>0.58330000000000004</v>
      </c>
      <c r="M64" s="54">
        <f t="shared" si="2"/>
        <v>2.5924444444444448</v>
      </c>
      <c r="N64" s="313">
        <v>0.22500000000000001</v>
      </c>
      <c r="O64" s="51">
        <f>AK64</f>
        <v>0.23</v>
      </c>
      <c r="P64" s="51">
        <f t="shared" si="4"/>
        <v>1.0222222222222221</v>
      </c>
      <c r="Q64" s="314">
        <v>0.22</v>
      </c>
      <c r="R64" s="54">
        <f>AO64</f>
        <v>0.22</v>
      </c>
      <c r="S64" s="54">
        <f t="shared" si="5"/>
        <v>1</v>
      </c>
      <c r="T64" s="130">
        <f t="shared" si="29"/>
        <v>0.89500000000000002</v>
      </c>
      <c r="U64" s="176">
        <f t="shared" si="29"/>
        <v>1.2583</v>
      </c>
      <c r="V64" s="57">
        <f t="shared" si="7"/>
        <v>1</v>
      </c>
      <c r="W64" s="57">
        <f>E64*V64</f>
        <v>0.03</v>
      </c>
      <c r="X64" s="315" t="s">
        <v>397</v>
      </c>
      <c r="Y64" s="316" t="s">
        <v>398</v>
      </c>
      <c r="Z64" s="316" t="s">
        <v>399</v>
      </c>
      <c r="AA64" s="275" t="s">
        <v>49</v>
      </c>
      <c r="AB64" s="135">
        <f t="shared" si="24"/>
        <v>0.22500000000000001</v>
      </c>
      <c r="AC64" s="142">
        <v>0.22500000000000001</v>
      </c>
      <c r="AD64" s="63" t="s">
        <v>400</v>
      </c>
      <c r="AE64" s="63" t="s">
        <v>401</v>
      </c>
      <c r="AF64" s="137">
        <f t="shared" si="25"/>
        <v>0.22500000000000001</v>
      </c>
      <c r="AG64" s="140">
        <v>0.58330000000000004</v>
      </c>
      <c r="AH64" s="65" t="s">
        <v>402</v>
      </c>
      <c r="AI64" s="66" t="s">
        <v>403</v>
      </c>
      <c r="AJ64" s="141">
        <f t="shared" si="26"/>
        <v>0.22500000000000001</v>
      </c>
      <c r="AK64" s="144">
        <v>0.23</v>
      </c>
      <c r="AL64" s="63" t="s">
        <v>404</v>
      </c>
      <c r="AM64" s="63" t="s">
        <v>395</v>
      </c>
      <c r="AN64" s="137">
        <f t="shared" si="27"/>
        <v>0.22</v>
      </c>
      <c r="AO64" s="138">
        <v>0.22</v>
      </c>
      <c r="AP64" s="65" t="s">
        <v>405</v>
      </c>
      <c r="AQ64" s="65" t="s">
        <v>395</v>
      </c>
    </row>
    <row r="65" spans="1:43" ht="98.25" customHeight="1" thickBot="1" x14ac:dyDescent="0.25">
      <c r="A65" s="302"/>
      <c r="B65" s="165"/>
      <c r="C65" s="317">
        <v>17.399999999999999</v>
      </c>
      <c r="D65" s="318" t="s">
        <v>114</v>
      </c>
      <c r="E65" s="146">
        <v>0.01</v>
      </c>
      <c r="F65" s="147" t="s">
        <v>115</v>
      </c>
      <c r="G65" s="148" t="s">
        <v>45</v>
      </c>
      <c r="H65" s="149">
        <v>0</v>
      </c>
      <c r="I65" s="50">
        <f>AC65</f>
        <v>0</v>
      </c>
      <c r="J65" s="51">
        <f t="shared" si="1"/>
        <v>0</v>
      </c>
      <c r="K65" s="150">
        <v>1</v>
      </c>
      <c r="L65" s="53">
        <f>AG65</f>
        <v>1</v>
      </c>
      <c r="M65" s="54">
        <f t="shared" si="2"/>
        <v>1</v>
      </c>
      <c r="N65" s="149">
        <v>0</v>
      </c>
      <c r="O65" s="50">
        <f>AK65</f>
        <v>0</v>
      </c>
      <c r="P65" s="51">
        <f t="shared" si="4"/>
        <v>0</v>
      </c>
      <c r="Q65" s="150">
        <v>1</v>
      </c>
      <c r="R65" s="53">
        <f>AO65</f>
        <v>1</v>
      </c>
      <c r="S65" s="54">
        <f t="shared" si="5"/>
        <v>1</v>
      </c>
      <c r="T65" s="55">
        <f t="shared" si="29"/>
        <v>2</v>
      </c>
      <c r="U65" s="170">
        <f t="shared" si="29"/>
        <v>2</v>
      </c>
      <c r="V65" s="57">
        <f t="shared" si="7"/>
        <v>1</v>
      </c>
      <c r="W65" s="57">
        <f>E65*V65</f>
        <v>0.01</v>
      </c>
      <c r="X65" s="151" t="s">
        <v>116</v>
      </c>
      <c r="Y65" s="152" t="s">
        <v>117</v>
      </c>
      <c r="Z65" s="152" t="s">
        <v>118</v>
      </c>
      <c r="AA65" s="153" t="s">
        <v>49</v>
      </c>
      <c r="AB65" s="62">
        <f t="shared" si="24"/>
        <v>0</v>
      </c>
      <c r="AC65" s="62"/>
      <c r="AD65" s="63"/>
      <c r="AE65" s="63"/>
      <c r="AF65" s="64">
        <f t="shared" si="25"/>
        <v>1</v>
      </c>
      <c r="AG65" s="64">
        <v>1</v>
      </c>
      <c r="AH65" s="65" t="s">
        <v>406</v>
      </c>
      <c r="AI65" s="66" t="s">
        <v>407</v>
      </c>
      <c r="AJ65" s="62">
        <f t="shared" si="26"/>
        <v>0</v>
      </c>
      <c r="AK65" s="62"/>
      <c r="AL65" s="63"/>
      <c r="AM65" s="63"/>
      <c r="AN65" s="64">
        <f t="shared" si="27"/>
        <v>1</v>
      </c>
      <c r="AO65" s="89">
        <v>1</v>
      </c>
      <c r="AP65" s="90" t="s">
        <v>121</v>
      </c>
      <c r="AQ65" s="90" t="s">
        <v>122</v>
      </c>
    </row>
    <row r="66" spans="1:43" x14ac:dyDescent="0.2">
      <c r="C66" s="319"/>
      <c r="E66" s="320">
        <f>SUM(E11:E65)</f>
        <v>0.99500000000000066</v>
      </c>
    </row>
    <row r="71" spans="1:43" x14ac:dyDescent="0.2">
      <c r="C71" s="321"/>
      <c r="D71" s="3" t="s">
        <v>408</v>
      </c>
    </row>
    <row r="72" spans="1:43" x14ac:dyDescent="0.2">
      <c r="C72" s="322"/>
      <c r="D72" s="3" t="s">
        <v>409</v>
      </c>
    </row>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sheetData>
  <sheetProtection password="EEC9" sheet="1" objects="1" scenarios="1" selectLockedCells="1" selectUnlockedCells="1"/>
  <mergeCells count="42">
    <mergeCell ref="A56:A60"/>
    <mergeCell ref="B56:B60"/>
    <mergeCell ref="A62:A65"/>
    <mergeCell ref="B62:B65"/>
    <mergeCell ref="A15:A20"/>
    <mergeCell ref="B15:B20"/>
    <mergeCell ref="A22:A38"/>
    <mergeCell ref="B22:B38"/>
    <mergeCell ref="A40:A54"/>
    <mergeCell ref="B40:B54"/>
    <mergeCell ref="AB9:AE9"/>
    <mergeCell ref="AF9:AI9"/>
    <mergeCell ref="AJ9:AM9"/>
    <mergeCell ref="AN9:AQ9"/>
    <mergeCell ref="A11:A13"/>
    <mergeCell ref="B11:B13"/>
    <mergeCell ref="H7:T7"/>
    <mergeCell ref="X7:AA7"/>
    <mergeCell ref="H8:J8"/>
    <mergeCell ref="K8:M8"/>
    <mergeCell ref="N8:P8"/>
    <mergeCell ref="Q8:S8"/>
    <mergeCell ref="T8:V8"/>
    <mergeCell ref="X8:X9"/>
    <mergeCell ref="Y8:Z8"/>
    <mergeCell ref="AA8:AA9"/>
    <mergeCell ref="A5:D5"/>
    <mergeCell ref="E5:AA5"/>
    <mergeCell ref="A6:D6"/>
    <mergeCell ref="E6:AA6"/>
    <mergeCell ref="A7:A9"/>
    <mergeCell ref="B7:B9"/>
    <mergeCell ref="D7:D9"/>
    <mergeCell ref="E7:E9"/>
    <mergeCell ref="F7:F9"/>
    <mergeCell ref="G7:G9"/>
    <mergeCell ref="A1:D3"/>
    <mergeCell ref="E1:AA1"/>
    <mergeCell ref="E2:AA2"/>
    <mergeCell ref="E3:AA3"/>
    <mergeCell ref="A4:D4"/>
    <mergeCell ref="E4:AA4"/>
  </mergeCells>
  <pageMargins left="0.74791666666666667" right="0.74791666666666667" top="0.98402777777777772" bottom="0.98402777777777772" header="0.51180555555555551" footer="0.51180555555555551"/>
  <pageSetup paperSize="5" scale="70" firstPageNumber="0"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Gestion 2013</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Apolo</dc:creator>
  <cp:lastModifiedBy>Apolo</cp:lastModifiedBy>
  <dcterms:created xsi:type="dcterms:W3CDTF">2017-03-30T00:13:34Z</dcterms:created>
  <dcterms:modified xsi:type="dcterms:W3CDTF">2017-03-30T00:13:53Z</dcterms:modified>
</cp:coreProperties>
</file>