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827"/>
  <workbookPr defaultThemeVersion="166925"/>
  <mc:AlternateContent xmlns:mc="http://schemas.openxmlformats.org/markup-compatibility/2006">
    <mc:Choice Requires="x15">
      <x15ac:absPath xmlns:x15ac="http://schemas.microsoft.com/office/spreadsheetml/2010/11/ac" url="C:\Users\Martha Barreto\Desktop\SANTA FE\Plan de gestión\II trimestre\"/>
    </mc:Choice>
  </mc:AlternateContent>
  <xr:revisionPtr revIDLastSave="0" documentId="13_ncr:1_{FB119B5B-3DE8-448A-B0AF-7B996995C4A5}" xr6:coauthVersionLast="45" xr6:coauthVersionMax="45" xr10:uidLastSave="{00000000-0000-0000-0000-000000000000}"/>
  <bookViews>
    <workbookView xWindow="6240" yWindow="2895" windowWidth="20355" windowHeight="10710" xr2:uid="{00000000-000D-0000-FFFF-FFFF00000000}"/>
  </bookViews>
  <sheets>
    <sheet name="ALCALDIA SANTAFE" sheetId="1" r:id="rId1"/>
    <sheet name="res" sheetId="3" state="hidden" r:id="rId2"/>
    <sheet name="Metas" sheetId="2" state="hidden" r:id="rId3"/>
  </sheets>
  <externalReferences>
    <externalReference r:id="rId4"/>
    <externalReference r:id="rId5"/>
  </externalReferences>
  <definedNames>
    <definedName name="_xlnm._FilterDatabase" localSheetId="0" hidden="1">'ALCALDIA SANTAFE'!$A$13:$AW$41</definedName>
    <definedName name="_xlnm._FilterDatabase" localSheetId="2" hidden="1">Metas!$A$1:$R$27</definedName>
    <definedName name="_xlnm.Print_Area" localSheetId="2">Metas!$C$1:$Q$27</definedName>
    <definedName name="INDICADOR">[1]Hoja2!$F$2:$F$4</definedName>
    <definedName name="META2">[2]Hoja2!$C$3:$C$5</definedName>
    <definedName name="PROGRAMACION">[1]Hoja2!$D$2:$D$5</definedName>
  </definedNames>
  <calcPr calcId="191029"/>
  <pivotCaches>
    <pivotCache cacheId="0" r:id="rId6"/>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N14" i="2" l="1"/>
  <c r="N21" i="2"/>
  <c r="N20" i="2"/>
  <c r="N15" i="2"/>
  <c r="N16" i="2"/>
  <c r="N17" i="2"/>
  <c r="K7" i="2"/>
  <c r="J7" i="2"/>
  <c r="AQ40" i="1"/>
  <c r="AM40" i="1"/>
  <c r="AH40" i="1"/>
  <c r="AC40" i="1"/>
  <c r="E40" i="1"/>
  <c r="AA16" i="1"/>
  <c r="AK14" i="1"/>
  <c r="U15" i="1"/>
  <c r="U16" i="1"/>
  <c r="U17" i="1"/>
  <c r="U18" i="1"/>
  <c r="U19" i="1"/>
  <c r="U20" i="1"/>
  <c r="U21" i="1"/>
  <c r="U22" i="1"/>
  <c r="U23" i="1"/>
  <c r="U24" i="1"/>
  <c r="U25" i="1"/>
  <c r="U26" i="1"/>
  <c r="U27" i="1"/>
  <c r="U28" i="1"/>
  <c r="U29" i="1"/>
  <c r="U30" i="1"/>
  <c r="U31" i="1"/>
  <c r="U32" i="1"/>
  <c r="U14" i="1"/>
  <c r="AR26" i="1"/>
  <c r="AP26" i="1"/>
  <c r="AK26" i="1"/>
  <c r="AF26" i="1"/>
  <c r="AA26" i="1"/>
  <c r="V26" i="1"/>
  <c r="P26" i="1"/>
  <c r="AR34" i="1"/>
  <c r="AR35" i="1"/>
  <c r="AR36" i="1"/>
  <c r="AR37" i="1"/>
  <c r="AR38" i="1"/>
  <c r="AR39" i="1"/>
  <c r="AK39" i="1"/>
  <c r="AK38" i="1"/>
  <c r="AK37" i="1"/>
  <c r="AK36" i="1"/>
  <c r="AK35" i="1"/>
  <c r="AK34" i="1"/>
  <c r="AK33" i="1"/>
  <c r="AK32" i="1"/>
  <c r="AK31" i="1"/>
  <c r="AK30" i="1"/>
  <c r="AK29" i="1"/>
  <c r="AK28" i="1"/>
  <c r="AK27" i="1"/>
  <c r="AK25" i="1"/>
  <c r="AK24" i="1"/>
  <c r="AK23" i="1"/>
  <c r="AK22" i="1"/>
  <c r="AK21" i="1"/>
  <c r="AK20" i="1"/>
  <c r="AK19" i="1"/>
  <c r="AK18" i="1"/>
  <c r="AK17" i="1"/>
  <c r="AK16" i="1"/>
  <c r="AK15" i="1"/>
  <c r="AF39" i="1"/>
  <c r="AF38" i="1"/>
  <c r="AF37" i="1"/>
  <c r="AF36" i="1"/>
  <c r="AF35" i="1"/>
  <c r="AF34" i="1"/>
  <c r="AQ34" i="1" s="1"/>
  <c r="AF33" i="1"/>
  <c r="AF32" i="1"/>
  <c r="AF31" i="1"/>
  <c r="AF30" i="1"/>
  <c r="AF29" i="1"/>
  <c r="AF28" i="1"/>
  <c r="AF27" i="1"/>
  <c r="AF25" i="1"/>
  <c r="AF24" i="1"/>
  <c r="AF23" i="1"/>
  <c r="AF22" i="1"/>
  <c r="AF21" i="1"/>
  <c r="AF20" i="1"/>
  <c r="AF19" i="1"/>
  <c r="AF18" i="1"/>
  <c r="AF17" i="1"/>
  <c r="AF16" i="1"/>
  <c r="AF15" i="1"/>
  <c r="AF14" i="1"/>
  <c r="AA15" i="1"/>
  <c r="AA17" i="1"/>
  <c r="AA18" i="1"/>
  <c r="AA19" i="1"/>
  <c r="AA20" i="1"/>
  <c r="AA21" i="1"/>
  <c r="AA22" i="1"/>
  <c r="AA23" i="1"/>
  <c r="AA24" i="1"/>
  <c r="AA25" i="1"/>
  <c r="AA27" i="1"/>
  <c r="AA28" i="1"/>
  <c r="AA29" i="1"/>
  <c r="AA30" i="1"/>
  <c r="AA31" i="1"/>
  <c r="AA32" i="1"/>
  <c r="AA33" i="1"/>
  <c r="AA34" i="1"/>
  <c r="AA35" i="1"/>
  <c r="AA36" i="1"/>
  <c r="AQ36" i="1" s="1"/>
  <c r="AA37" i="1"/>
  <c r="AA38" i="1"/>
  <c r="AA39" i="1"/>
  <c r="AA14" i="1"/>
  <c r="AQ14" i="1" s="1"/>
  <c r="V18" i="1"/>
  <c r="V19" i="1"/>
  <c r="X19" i="1" s="1"/>
  <c r="V21" i="1"/>
  <c r="X21" i="1" s="1"/>
  <c r="V20" i="1"/>
  <c r="V24" i="1"/>
  <c r="X24" i="1" s="1"/>
  <c r="V25" i="1"/>
  <c r="X25" i="1" s="1"/>
  <c r="V27" i="1"/>
  <c r="V28" i="1"/>
  <c r="V30" i="1"/>
  <c r="V31" i="1"/>
  <c r="V32" i="1"/>
  <c r="V38" i="1"/>
  <c r="AR15" i="1"/>
  <c r="AR16" i="1"/>
  <c r="AR17" i="1"/>
  <c r="AR18" i="1"/>
  <c r="AR19" i="1"/>
  <c r="AR20" i="1"/>
  <c r="AR21" i="1"/>
  <c r="AR22" i="1"/>
  <c r="AR23" i="1"/>
  <c r="AR24" i="1"/>
  <c r="AR25" i="1"/>
  <c r="AR27" i="1"/>
  <c r="AR28" i="1"/>
  <c r="AR29" i="1"/>
  <c r="AR30" i="1"/>
  <c r="AR31" i="1"/>
  <c r="AR32" i="1"/>
  <c r="AR14" i="1"/>
  <c r="AP29" i="1"/>
  <c r="AP30" i="1"/>
  <c r="AP31" i="1"/>
  <c r="AP32" i="1"/>
  <c r="AP33" i="1"/>
  <c r="AP34" i="1"/>
  <c r="AP35" i="1"/>
  <c r="AP36" i="1"/>
  <c r="AP37" i="1"/>
  <c r="AP38" i="1"/>
  <c r="AP39" i="1"/>
  <c r="AP27" i="1"/>
  <c r="AP28" i="1"/>
  <c r="AP25" i="1"/>
  <c r="AP24" i="1"/>
  <c r="AP23" i="1"/>
  <c r="AP22" i="1"/>
  <c r="AP21" i="1"/>
  <c r="AP20" i="1"/>
  <c r="AP19" i="1"/>
  <c r="AP18" i="1"/>
  <c r="AP17" i="1"/>
  <c r="AP16" i="1"/>
  <c r="AP15" i="1"/>
  <c r="AP14" i="1"/>
  <c r="P27" i="1"/>
  <c r="P28" i="1"/>
  <c r="P31" i="1"/>
  <c r="P32" i="1"/>
  <c r="AQ35" i="1"/>
  <c r="E33" i="1"/>
  <c r="E41" i="1" s="1"/>
  <c r="P15" i="1"/>
  <c r="P25" i="1"/>
  <c r="P14" i="1"/>
  <c r="AQ20" i="1" l="1"/>
  <c r="AQ32" i="1"/>
  <c r="AQ23" i="1"/>
  <c r="AQ22" i="1"/>
  <c r="AQ24" i="1"/>
  <c r="AQ25" i="1"/>
  <c r="AQ21" i="1"/>
  <c r="AQ37" i="1"/>
  <c r="AQ38" i="1"/>
  <c r="X38" i="1"/>
  <c r="AQ28" i="1"/>
  <c r="AQ27" i="1"/>
  <c r="AQ31" i="1"/>
  <c r="AQ39" i="1"/>
  <c r="AQ26" i="1"/>
  <c r="AQ19" i="1"/>
  <c r="AQ30" i="1"/>
  <c r="X30" i="1"/>
  <c r="X40" i="1" s="1"/>
  <c r="AQ15" i="1"/>
  <c r="AQ18" i="1"/>
  <c r="AQ29" i="1"/>
  <c r="AQ17" i="1"/>
  <c r="AQ33" i="1"/>
  <c r="AR33" i="1"/>
  <c r="AR40"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Rebeca Gonzalez Jaimes</author>
  </authors>
  <commentList>
    <comment ref="H11" authorId="0" shapeId="0" xr:uid="{00000000-0006-0000-0200-000001000000}">
      <text>
        <r>
          <rPr>
            <b/>
            <sz val="9"/>
            <color indexed="81"/>
            <rFont val="Tahoma"/>
            <family val="2"/>
          </rPr>
          <t>Rebeca Gonzalez Jaimes:</t>
        </r>
        <r>
          <rPr>
            <sz val="9"/>
            <color indexed="81"/>
            <rFont val="Tahoma"/>
            <family val="2"/>
          </rPr>
          <t xml:space="preserve">
Solicitar relación de actividades vigentes</t>
        </r>
      </text>
    </comment>
    <comment ref="H14" authorId="0" shapeId="0" xr:uid="{00000000-0006-0000-0200-000002000000}">
      <text>
        <r>
          <rPr>
            <b/>
            <sz val="9"/>
            <color indexed="81"/>
            <rFont val="Tahoma"/>
            <family val="2"/>
          </rPr>
          <t>Rebeca Gonzalez Jaimes:</t>
        </r>
        <r>
          <rPr>
            <sz val="9"/>
            <color indexed="81"/>
            <rFont val="Tahoma"/>
            <family val="2"/>
          </rPr>
          <t xml:space="preserve">
Por disminución de personal de apoyo por los cambios administrativos</t>
        </r>
      </text>
    </comment>
  </commentList>
</comments>
</file>

<file path=xl/sharedStrings.xml><?xml version="1.0" encoding="utf-8"?>
<sst xmlns="http://schemas.openxmlformats.org/spreadsheetml/2006/main" count="730" uniqueCount="287">
  <si>
    <t>SECRETARIA DISTRITAL DE GOBIERNO</t>
  </si>
  <si>
    <t>CONTROL DE CAMBIOS</t>
  </si>
  <si>
    <t>VERSIÓN</t>
  </si>
  <si>
    <t>FECHA</t>
  </si>
  <si>
    <t>DESCRIPCIÓN DE LA MODIFICACIÓN</t>
  </si>
  <si>
    <t>PROCESOS ASOCIADOS</t>
  </si>
  <si>
    <t>PLAN ESTRATEGICO INSTITUCIONAL</t>
  </si>
  <si>
    <t>SEGUIMIENTO PLAN GESTION DEL PROCESO</t>
  </si>
  <si>
    <t xml:space="preserve">EVALUACIÓN I TRIMESTRE </t>
  </si>
  <si>
    <t xml:space="preserve">EVALUACIÓN II TRIMESTRE </t>
  </si>
  <si>
    <t xml:space="preserve">EVALUACIÓN III TRIMESTRE </t>
  </si>
  <si>
    <t xml:space="preserve">EVALUACIÓN IV TRIMESTRE </t>
  </si>
  <si>
    <t>EVALUACIÓN FINAL PLAN DE GESTION</t>
  </si>
  <si>
    <t>PROGRAMADO EN LA VIGENCIA</t>
  </si>
  <si>
    <t>RESULTADO DE LA MEDICION</t>
  </si>
  <si>
    <t>ANÁLISIS DE AVANCE</t>
  </si>
  <si>
    <t>MEDIO DE VERIFICACIÓN</t>
  </si>
  <si>
    <t>ANÁLISIS DE RESULTADO</t>
  </si>
  <si>
    <t>N° OE</t>
  </si>
  <si>
    <t>OBJETIVO ESTRATÉGICO</t>
  </si>
  <si>
    <t>PROCESO</t>
  </si>
  <si>
    <t>META PLAN DE GESTION VIGENCIA</t>
  </si>
  <si>
    <t>PONDERACION DE LA META</t>
  </si>
  <si>
    <t>TIPO DE META</t>
  </si>
  <si>
    <t>NOMBRE DEL INDICADOR</t>
  </si>
  <si>
    <t>FORMULA DEL INDICADOR</t>
  </si>
  <si>
    <t>LINEA BASE</t>
  </si>
  <si>
    <t>TIPO DE PROGRAMACION</t>
  </si>
  <si>
    <t>UNIDAD DE MEDIDA</t>
  </si>
  <si>
    <t>I TRI</t>
  </si>
  <si>
    <t>II TRI</t>
  </si>
  <si>
    <t>III TRI</t>
  </si>
  <si>
    <t>IV TRI</t>
  </si>
  <si>
    <t>TOTAL PROGRAMACION VIGENCIA</t>
  </si>
  <si>
    <t>TIPO DE INDICADOR</t>
  </si>
  <si>
    <t>FUENTE DE INFORMACIÓN</t>
  </si>
  <si>
    <t>RESPONSABLES DE LA ACTIVIDAD</t>
  </si>
  <si>
    <t>METODO DE VERIFICACIÓN AL SEGUIMIENTO</t>
  </si>
  <si>
    <t>REPORTA CB0404</t>
  </si>
  <si>
    <t>PROGRAMADO</t>
  </si>
  <si>
    <t>EJECUTADO</t>
  </si>
  <si>
    <t>TOTAL PLAN DE GESTIÓN</t>
  </si>
  <si>
    <t>Subtotal metas transversales</t>
  </si>
  <si>
    <t>INDICADOR</t>
  </si>
  <si>
    <t>Ejecutar el 100% del plan de acción que se formule para la implementación de los presupuestos participativos.</t>
  </si>
  <si>
    <t>Girar mínimo el 25% del presupuesto de inversión directa comprometido en la vigencia 2020</t>
  </si>
  <si>
    <t>Adelantar el 100% de los procesos contractuales de malla vial y parques de la vigencia 2020, utilizando los pliegos tipo.</t>
  </si>
  <si>
    <t>Ejecutar el 100% del plan de sostenibilidad contable, que se formule para la vigencia en concordancia con las condiciones contables de la alcaldía local.</t>
  </si>
  <si>
    <t>Integrar las herramientas de planeación, gestión y control, con enfoque de innovación, mejoramiento continuo, responsabilidad social, desarrollo integral del talento humano y transparencia</t>
  </si>
  <si>
    <t>Implementación del Modelo Integrado de Planeación y Gestión</t>
  </si>
  <si>
    <t>Obtener una calificación semestral  igual o superior al 70 % en la medición desempeño ambiental de la dependencia, empleando como mecanismo de medición la herramienta establecida por la Oficina Asesora de Planeación.</t>
  </si>
  <si>
    <t>SOTENIBILIDAD DEL SISTEMA DE GESTIÓN</t>
  </si>
  <si>
    <t>Cumplimiento de criterios ambientales</t>
  </si>
  <si>
    <t xml:space="preserve">Porcentaje de cumplimiento de criterios ambientales </t>
  </si>
  <si>
    <t>CONSTANTE</t>
  </si>
  <si>
    <t>Porcentaje de buenas prácticas ambientales implementadas</t>
  </si>
  <si>
    <t>EFICACIA</t>
  </si>
  <si>
    <t>Herramienta Oficina Asesora de Planeación</t>
  </si>
  <si>
    <t>Planeación Institucional</t>
  </si>
  <si>
    <t>Listas de chequeo al cumplimiento de criterios ambientales remitidos por la OAP</t>
  </si>
  <si>
    <t>Nivel de participación en actividades de gestión documental</t>
  </si>
  <si>
    <t>Participación en actividades</t>
  </si>
  <si>
    <t>Evidencias de reunión por proceso o localidad</t>
  </si>
  <si>
    <t>Caracterización de levantada</t>
  </si>
  <si>
    <t>#de caracterizaciones levantada</t>
  </si>
  <si>
    <t>SUMA</t>
  </si>
  <si>
    <t>Caracterizaciones</t>
  </si>
  <si>
    <t>Publicación intranet institucional</t>
  </si>
  <si>
    <t>Revisión publicación intranet</t>
  </si>
  <si>
    <t>Registro de buena práctica/idea innovadora</t>
  </si>
  <si>
    <t>buenas prácticas registradas</t>
  </si>
  <si>
    <t>Practicas registradas</t>
  </si>
  <si>
    <t>Base de datos Ágora</t>
  </si>
  <si>
    <t>Reportes ÁGORA</t>
  </si>
  <si>
    <t>Mantener el 100% de las acciones de mejora asignadas al proceso/Alcaldía con relación a planes de mejoramiento interno documentadas y vigentes</t>
  </si>
  <si>
    <t>Acciones correctivas documentadas y vigentes</t>
  </si>
  <si>
    <t>Planes de mejora</t>
  </si>
  <si>
    <t>MIMEC - SIG</t>
  </si>
  <si>
    <t>Reportes MIMEC - SIG remitidos por la OAP</t>
  </si>
  <si>
    <t>Mantener el 100% de la información de las páginas Web actualizada de acuerdo a lo establecido en la ley 1712 de 2014</t>
  </si>
  <si>
    <t>Porcentaje de cumplimiento publicación de información</t>
  </si>
  <si>
    <t>(# de requisitos de la ley 1712 de 2014 de publicación de la información cumplidos en la página web/# total de requisitos de la ley 1712 de 2014 de publicación de la información)*100</t>
  </si>
  <si>
    <t>Requisitos cumplidos</t>
  </si>
  <si>
    <t>Página Web Localidad</t>
  </si>
  <si>
    <t>Oficina comunicaciones</t>
  </si>
  <si>
    <t>Revisión página Web de la alcaldía</t>
  </si>
  <si>
    <t>Subtotal metas alcaldías locales</t>
  </si>
  <si>
    <t>Gestión Pública Territorial Local</t>
  </si>
  <si>
    <t>Servicio de Atención a la Ciudadanía Alcaldías Locales</t>
  </si>
  <si>
    <t>Inspección Vigilancia y Control</t>
  </si>
  <si>
    <t>GESTIÓN</t>
  </si>
  <si>
    <t>Participación ciudadana en los encuentros ciudadanos</t>
  </si>
  <si>
    <t>Participación de los Ciudadanos en la Audiencia de Rendición de Cuentas</t>
  </si>
  <si>
    <t>RETADORA (MEJORA)</t>
  </si>
  <si>
    <t xml:space="preserve">Porcentaje de cumplimiento del Plan de Acción para la implementación de los presupuestos participativos </t>
  </si>
  <si>
    <t xml:space="preserve">Porcentaje de cumplimiento físico acumulado del Plan de Desarrollo Local </t>
  </si>
  <si>
    <t>Porcentaje de compromiso del presupuesto de inversión directa de la vigencia 2020</t>
  </si>
  <si>
    <t>(Valor de RP de inversión directa de la vigencia  / Valor total del presupuesto de inversión directa de la Vigencia)*100</t>
  </si>
  <si>
    <t>Porcentaje de Giros de la Vigencia 2019</t>
  </si>
  <si>
    <t>(Valor de los giros de inversión directa de la vigencia  / Valor total del presupuesto de inversión directa de la vigencia)*100</t>
  </si>
  <si>
    <t>Porcentaje de Giros de Obligaciones por Pagar 2019 y anteriores</t>
  </si>
  <si>
    <t>(Valor de los giros de obligaciones por pagar de la vigencia 2019  / Valor total de las obligaciones por pagar de la vigencia 2019)*100</t>
  </si>
  <si>
    <t xml:space="preserve">Porcentaje de Giros de Obligaciones por Pagar </t>
  </si>
  <si>
    <t>(Valor de los giros de obligaciones por pagar de la vigencia 2018 y anteriores  / Valor total de las obligaciones por pagar de la vigencia 2018 y anteriores)*100</t>
  </si>
  <si>
    <t>Respuesta a los requerimiento de los ciudadanos</t>
  </si>
  <si>
    <t>(No de respuestas efectuadas / No requerimientos instaurados antes del 31 de diciembre 2019)*100</t>
  </si>
  <si>
    <t>Acciones de control para el cumplimiento de fallos judiciales - cerros de oriente</t>
  </si>
  <si>
    <t>(No de expedientes con impulso procesal durante el trimestre  / expedientes procesales allegados a 31 de diciembre de 2019)x 100</t>
  </si>
  <si>
    <t>(No de fallos realizados  durante el trimestre/ expedientes procesales allegados a 31 de diciembre de 2019)*100</t>
  </si>
  <si>
    <t>No actuaciones administrativas terminadas durante el trimestre</t>
  </si>
  <si>
    <t>Asegurar el acceso de la ciudadanía a la información y oferta institucional</t>
  </si>
  <si>
    <t>Integrar las herramientas de planeación, gestión y control, con enfoque de innovación, mejoramiento continuo, responsabilidad social, desarrollo integral del talento humano, articulación sectorial y transparencia.</t>
  </si>
  <si>
    <t>Fortalecer la capacidad institucional y para el ejercicio de la función policiva por parte de las autoridades locales a cargo de la Secretaría Distrital de Gobierno</t>
  </si>
  <si>
    <t>CRECIENTE</t>
  </si>
  <si>
    <t>Participantes en encuentros ciudadanos</t>
  </si>
  <si>
    <t>Porcentaje</t>
  </si>
  <si>
    <t>Reporte MUSI</t>
  </si>
  <si>
    <t>compromisos 2020</t>
  </si>
  <si>
    <t>giros 2020</t>
  </si>
  <si>
    <t>Reporte PREDIS</t>
  </si>
  <si>
    <t>giros obligaciones por pagar 2019</t>
  </si>
  <si>
    <t>giros obligaciones por pagar 2018 y  anteriores</t>
  </si>
  <si>
    <t xml:space="preserve">acciones de control u operativos </t>
  </si>
  <si>
    <t>Porcentaje de avance acumulado en el cumplimiento físico del Plan de Desarrollo Local reportado en la MUSI.</t>
  </si>
  <si>
    <t>impulsos procesales</t>
  </si>
  <si>
    <t xml:space="preserve">Fallos de fondo </t>
  </si>
  <si>
    <t>Reportes de participantes</t>
  </si>
  <si>
    <t>Reporte enviado a la Subsecretaria de Gestión Local</t>
  </si>
  <si>
    <t>Reporte a la Dirección de Gestión para el desarrollo local</t>
  </si>
  <si>
    <t>Reporte Contador Alcaldía Local</t>
  </si>
  <si>
    <t xml:space="preserve">Reporte Aplicativo CRONOS </t>
  </si>
  <si>
    <t>Aplicativo Relacionado</t>
  </si>
  <si>
    <t>Grupo Planeación - Alcaldía Local</t>
  </si>
  <si>
    <t>Todos los grupos de la Alcaldía Local
Reporte: Grupo de SAC</t>
  </si>
  <si>
    <t>Grupo de Gestión Policivo - Alcaldía local</t>
  </si>
  <si>
    <t>VIGENCIA DE LA PLANEACIÓN 2020</t>
  </si>
  <si>
    <t xml:space="preserve">Gestión Corporativa Institucional </t>
  </si>
  <si>
    <t>Gestión Pública Territorial Local
Gestión Corporativa Institucional
Servicio de Atención a la Ciudadanía Alcaldías Locales
Inspección Vigilancia y Control</t>
  </si>
  <si>
    <t>N/D</t>
  </si>
  <si>
    <t>SI</t>
  </si>
  <si>
    <t>requerimientos ciudadanos 2019 y anteriores</t>
  </si>
  <si>
    <t>Reporte a la Dirección de Gestión Policiva</t>
  </si>
  <si>
    <t>Impulsar procesalmente (avocar, rechazar, enviar al competente, fallar), el 20% de los expedientes de policía a cargo de las inspecciones de policía, con corte a 31 de diciembre de 2019</t>
  </si>
  <si>
    <t>Fallar de fondo el 20 %  de los expedientes de policía a cargo de las inspecciones de policía con corte a 31-12-2019</t>
  </si>
  <si>
    <t>No de actuaciones administrativas terminadas  por agotamiento de la vía gubernativa durante el trimestre</t>
  </si>
  <si>
    <t xml:space="preserve">Participar en el 100% de las actividades que sean convocadas por la Dirección Administrativa - Grupo gestión documental con el fin de que se apliquen correctamente los lineamiento de gestión documental en el proceso  o alcaldía local </t>
  </si>
  <si>
    <t>(# participaciones en actividades de gestión documental/ # de actividades de gestión documental programadas)*100</t>
  </si>
  <si>
    <t>Archivo de gestión Dirección administrativa- Grupo gestión documental</t>
  </si>
  <si>
    <t>Dirección administrativa- Grupo gestión documental</t>
  </si>
  <si>
    <t>Realizar el levantamiento de una (1) caracterización de ciudadanos, usuarios y grupos de interés de los servicios que presta el proceso  segmentarlos en grupos que compartan atributos similares y a partir de allí gestionar acciones de acuerdo a la metodología establecidas por la OAP</t>
  </si>
  <si>
    <t>Registrar una (1) buena práctica/idea innovadora de acuerdo con la metodología dada por la OAP con  fin de validar su potencialidad de implementación en los demás procesos de la entidad</t>
  </si>
  <si>
    <t>Primera versión del plan de gestión de la alcaldía local para la vigencia 2020</t>
  </si>
  <si>
    <t>Consulta en la carpeta de encuentros ciudadanos 2020 o entregables del contrato</t>
  </si>
  <si>
    <t>Participantes en audiencia de rendición de cuentas</t>
  </si>
  <si>
    <t>Consulta en la carpeta de rendición de cuentas 2020 o entregables del contrato</t>
  </si>
  <si>
    <t>FDL - Alcaldía Local</t>
  </si>
  <si>
    <t>Girar mínimo el 60% del presupuesto comprometido constituido como obligaciones por pagar de la vigencia 2019 (inversión).</t>
  </si>
  <si>
    <t>Girar mínimo el 70% del presupuesto comprometido constituido como obligaciones por pagar de la vigencia 2018 y anteriores (inversión).</t>
  </si>
  <si>
    <t>(número de actividades ejecutadas del plan de acción durante el periodo / número de acciones programadas)*100%</t>
  </si>
  <si>
    <t>Actividades ejecutadas</t>
  </si>
  <si>
    <t>Comprometer mínimo el 20% a 30 de junio y el 92% a 31 de diciembre de 2020 del presupuesto de inversión directa disponible a la vigencia para el FDL</t>
  </si>
  <si>
    <t>(Número de procesos de malla vial y parques contratados mediante pliegos tipo / Número de procesos de malla vial y parques programados para la vigencia )*100%</t>
  </si>
  <si>
    <t xml:space="preserve">Porcentaje de expedientes de policía con impulso procesal </t>
  </si>
  <si>
    <t>Porcentaje de expedientes de policía con fallo de fondo</t>
  </si>
  <si>
    <t>31 de enero de 2020</t>
  </si>
  <si>
    <t>Acciones de control a las actuaciones de IVC control en materia actividad económica</t>
  </si>
  <si>
    <t>No Acciones de control a las actuaciones de IVC control en materia actividad económica (en el mes de diciembre se deben realizar los operativos pólvora y artículos pirotécnicos)</t>
  </si>
  <si>
    <t>Acciones de control a las actuaciones de IVC control en materia de  integridad del espacio publico.</t>
  </si>
  <si>
    <t>No acciones realizadas de control en materia de  integridad del espacio publico.</t>
  </si>
  <si>
    <t>Acciones de control  en materia de obras y urbanismo</t>
  </si>
  <si>
    <t>No acciones realizadas de control  en materia de obras y urbanismo</t>
  </si>
  <si>
    <t>ALCALDÍA LOCAL DE SANTA FE</t>
  </si>
  <si>
    <t>No acciones de control para dar cumplimiento de fallos judiciales - cerros de oriente</t>
  </si>
  <si>
    <t>18,68% a 30 jun 
91,94% a 31 dic</t>
  </si>
  <si>
    <t xml:space="preserve">
GESTIÓN</t>
  </si>
  <si>
    <t>No. ciudadanos participantes en la audiencia de Rendición de Cuentas vigencia 2020</t>
  </si>
  <si>
    <t>Lograr el 90% de cumplimiento físico acumulado del plan de desarrollo local.</t>
  </si>
  <si>
    <t>Mantener  mínimo 1232 participantes en los encuentros ciudadanos</t>
  </si>
  <si>
    <t xml:space="preserve">Realizar 18 acciones de control u operativos para dar cumplimiento a los fallos de cerros orientales </t>
  </si>
  <si>
    <t>Se separan las metas realcionadas con operativos del proceso de IVC y se realizan ajustes de redacción en los indicadores, se actualizan las metas transversales y se complementan las líneas base.</t>
  </si>
  <si>
    <t xml:space="preserve">
Mantener mínimo 749 participantes en la audiencia pública de rendición de cuentas</t>
  </si>
  <si>
    <t>No. ciudadanos participantes en los Encuentros Ciudadanos vigencia 2020</t>
  </si>
  <si>
    <t>Concepto emitido por la Dirección de Gestión para el Desarrllo Local</t>
  </si>
  <si>
    <t>Profesional 222-24 del área administrativa - Alcaldía Local</t>
  </si>
  <si>
    <t>IITRIMESTRE</t>
  </si>
  <si>
    <t>III TRIMESTRE</t>
  </si>
  <si>
    <t>IV TRIMESTRE</t>
  </si>
  <si>
    <t xml:space="preserve">Método de elaboración </t>
  </si>
  <si>
    <t>Aprobó</t>
  </si>
  <si>
    <t xml:space="preserve">Se elaboró mediante  mesas de trabajo realizadas para la construcción de los planes de gestión de la alcaldía local, entre profesionales todas las alcaldías locales, la subsecretaría de gestión institucional, subsecretaría de gestión local, las direcciones para la gestión policiva y de gestión para el desarrollo local, y de la oficina asesora de planeación, </t>
  </si>
  <si>
    <t>Dar respuesta al 100% de los requerimientos ciudadanos asignados a la alcaldía local con corte a 31 de diciembre de 2019, según la información de seguimiento presentada por el proceso de servicio a la ciudadanía</t>
  </si>
  <si>
    <t>1- (No. De acciones vencidas del plan de mejoramiento responsabilidad del proceso  / N°  de acciones a gestionar bajo responsabilidad del proceso)*100</t>
  </si>
  <si>
    <t>Conn.</t>
  </si>
  <si>
    <t>GPTL</t>
  </si>
  <si>
    <t>GCI</t>
  </si>
  <si>
    <t>SAC</t>
  </si>
  <si>
    <t>IVC</t>
  </si>
  <si>
    <t>MIPG</t>
  </si>
  <si>
    <t>participantes</t>
  </si>
  <si>
    <t>enviado a la Subsecretaria de Gestión Local</t>
  </si>
  <si>
    <t>MUSI</t>
  </si>
  <si>
    <t>PREDIS</t>
  </si>
  <si>
    <t>a la Dirección de Gestión para el desarrollo local</t>
  </si>
  <si>
    <t>Contador Alcaldía Local</t>
  </si>
  <si>
    <t xml:space="preserve">CRONOS </t>
  </si>
  <si>
    <t>Mantener mínimo 749 participantes en la audiencia pública de rendición de cuentas</t>
  </si>
  <si>
    <t>Proc</t>
  </si>
  <si>
    <t>Etiquetas de fila</t>
  </si>
  <si>
    <t>Total general</t>
  </si>
  <si>
    <t>Suma de PONDERACION DE LA META</t>
  </si>
  <si>
    <t>Creciente</t>
  </si>
  <si>
    <r>
      <t>Comprometer mínimo el </t>
    </r>
    <r>
      <rPr>
        <sz val="11"/>
        <color rgb="FFFF0000"/>
        <rFont val="Calibri"/>
        <family val="2"/>
        <scheme val="minor"/>
      </rPr>
      <t>18,68%</t>
    </r>
    <r>
      <rPr>
        <sz val="11"/>
        <color theme="1"/>
        <rFont val="Calibri"/>
        <family val="2"/>
        <scheme val="minor"/>
      </rPr>
      <t> a 30 de junio y el 92% a 31 de diciembre de 2020 del presupuesto de inversión directa disponible a la vigencia para el FDL</t>
    </r>
  </si>
  <si>
    <t>Base</t>
  </si>
  <si>
    <r>
      <t>Realiza</t>
    </r>
    <r>
      <rPr>
        <sz val="11"/>
        <color rgb="FFFF0000"/>
        <rFont val="Calibri"/>
        <family val="2"/>
        <scheme val="minor"/>
      </rPr>
      <t xml:space="preserve">r 40 </t>
    </r>
    <r>
      <rPr>
        <sz val="11"/>
        <color theme="1"/>
        <rFont val="Calibri"/>
        <family val="2"/>
        <scheme val="minor"/>
      </rPr>
      <t xml:space="preserve"> acciones de control u operativos en materia de  actividad económica (en el mes de diciembre se deben realizar los operativos pólvora y artículos pirotécnicos)
</t>
    </r>
  </si>
  <si>
    <r>
      <t xml:space="preserve">Realizar  </t>
    </r>
    <r>
      <rPr>
        <sz val="11"/>
        <color rgb="FFFF0000"/>
        <rFont val="Calibri"/>
        <family val="2"/>
        <scheme val="minor"/>
      </rPr>
      <t>33</t>
    </r>
    <r>
      <rPr>
        <sz val="11"/>
        <color theme="1"/>
        <rFont val="Calibri"/>
        <family val="2"/>
        <scheme val="minor"/>
      </rPr>
      <t xml:space="preserve"> acciones de control u operativos en materia de  integridad del espacio publico.</t>
    </r>
  </si>
  <si>
    <t>Realizar  36  acciones de control u operativos en materia de obras y urbanismo</t>
  </si>
  <si>
    <r>
      <t xml:space="preserve">Realizar </t>
    </r>
    <r>
      <rPr>
        <sz val="11"/>
        <color rgb="FFFF0000"/>
        <rFont val="Calibri"/>
        <family val="2"/>
        <scheme val="minor"/>
      </rPr>
      <t>18</t>
    </r>
    <r>
      <rPr>
        <sz val="11"/>
        <color theme="1"/>
        <rFont val="Calibri"/>
        <family val="2"/>
        <scheme val="minor"/>
      </rPr>
      <t xml:space="preserve"> acciones de control u operativos para dar cumplimiento a los fallos de cerros orientales </t>
    </r>
  </si>
  <si>
    <t>Terminar  36 actuaciones administrativas activas (entendiendo terminar como archivos, constancias ejecutorias, cierres, demoliciones entre otros que deben en firme la orden)</t>
  </si>
  <si>
    <t>Terminar 49 actuaciones administrativas por agotamiento de la vía gubernativa (entendiendo por agotamiento la decisión de primera instancia. Para el Caso de Santa Fe, aplica esta meta siempre y cuando  la totalidad  de las actuaciones administrativas en curso, se esten llevando  bajo el decreto 01 de 1984,  en razón a que la ley 1437 no contempla el agotamiento por la vía gubernativa )</t>
  </si>
  <si>
    <t>Reporte a la Dirección de Gestión Policiva
Carpeta de operativos</t>
  </si>
  <si>
    <t>Carpeta de Operativos</t>
  </si>
  <si>
    <r>
      <t>Aplicativo Relacionado</t>
    </r>
    <r>
      <rPr>
        <sz val="11"/>
        <color rgb="FFFF0000"/>
        <rFont val="Calibri"/>
        <family val="2"/>
        <scheme val="minor"/>
      </rPr>
      <t xml:space="preserve"> (SI ACTUA)</t>
    </r>
  </si>
  <si>
    <r>
      <t>Ejecutar el 100%  de las actividades establecidas para las alcaldías locales, en materia de SIPSE local.</t>
    </r>
    <r>
      <rPr>
        <sz val="11"/>
        <color rgb="FFFF0000"/>
        <rFont val="Calibri"/>
        <family val="2"/>
        <scheme val="minor"/>
      </rPr>
      <t xml:space="preserve"> (teniendo en cuenta las funcionalidades implementadas para las Alcaldías y considerando el tiempo en que se inicie la implementaación de la funcioalidad)</t>
    </r>
  </si>
  <si>
    <t>Plan de acción y soportes de actividades realizadas registradas en el plan</t>
  </si>
  <si>
    <t>Actas de participantes de encuentros ciudadanos</t>
  </si>
  <si>
    <t>Actas de participantes en rendición de cuentas</t>
  </si>
  <si>
    <t>Informe IAPDL generado por  SDP</t>
  </si>
  <si>
    <t>Ejecución presupuestal reubro 3-3-1</t>
  </si>
  <si>
    <t>Ejecución presupuestal reubro 3-3-6-90</t>
  </si>
  <si>
    <t>Ejecución presupuestal reubro 3-3-6-15</t>
  </si>
  <si>
    <t>SIPSE
SECOP</t>
  </si>
  <si>
    <t>Plan de sostenibilidad aprobadoy soporte de  cumplimiento de las actividades realizadas</t>
  </si>
  <si>
    <t>Reporte de Cronos</t>
  </si>
  <si>
    <t>Carpeta de operativos de espacio público</t>
  </si>
  <si>
    <t>Carpeta de operativos de obras</t>
  </si>
  <si>
    <t>Carpeta de operativos de cerros orintales</t>
  </si>
  <si>
    <t>Aplicativo de Ley 1801</t>
  </si>
  <si>
    <t>Profesional 222-24 del área administrativa - Alcaldía Local
Profesional 222-24 de gestión policiva - Alcaldía Local</t>
  </si>
  <si>
    <t>30 de junio: 18,68%
31 de diciembre: 91,94%</t>
  </si>
  <si>
    <t>Porcentaje de ejecución del SIPSE local</t>
  </si>
  <si>
    <t>Porcentaje de avance acumulado en el cumplimiento del Plan de Sostenibilidad contable programado</t>
  </si>
  <si>
    <r>
      <t xml:space="preserve">Ejecutar el 100%  de las actividades establecidas para las alcaldías locales, en materia de </t>
    </r>
    <r>
      <rPr>
        <b/>
        <sz val="12"/>
        <rFont val="Garamond"/>
        <family val="1"/>
      </rPr>
      <t>SIPSE</t>
    </r>
    <r>
      <rPr>
        <sz val="12"/>
        <color theme="1"/>
        <rFont val="Garamond"/>
        <family val="1"/>
      </rPr>
      <t xml:space="preserve"> local.</t>
    </r>
  </si>
  <si>
    <r>
      <t>Dar respuesta al 100% de los</t>
    </r>
    <r>
      <rPr>
        <b/>
        <sz val="12"/>
        <rFont val="Garamond"/>
        <family val="1"/>
      </rPr>
      <t xml:space="preserve"> requerimientos ciudadanos</t>
    </r>
    <r>
      <rPr>
        <sz val="12"/>
        <rFont val="Garamond"/>
        <family val="1"/>
      </rPr>
      <t xml:space="preserve"> asignados a la alcaldía local con corte a 31 de diciembre de 2019, según la información de seguimiento presentada por el proceso de servicio a la ciudadanía</t>
    </r>
  </si>
  <si>
    <r>
      <t xml:space="preserve">1- (No. De acciones vencidas del plan de mejoramiento responsabilidad del proceso  </t>
    </r>
    <r>
      <rPr>
        <b/>
        <sz val="12"/>
        <color indexed="30"/>
        <rFont val="Garamond"/>
        <family val="1"/>
      </rPr>
      <t>/</t>
    </r>
    <r>
      <rPr>
        <sz val="12"/>
        <color indexed="30"/>
        <rFont val="Garamond"/>
        <family val="1"/>
      </rPr>
      <t xml:space="preserve"> N°  de acciones a gestionar bajo responsabilidad del proceso)*100</t>
    </r>
  </si>
  <si>
    <t>Actuaciones administrativas terminadas hasta enviar a la segunda instancia</t>
  </si>
  <si>
    <t>No de actuaciones administrativas terminadas  hasta enviar a la segunda instancia</t>
  </si>
  <si>
    <t xml:space="preserve">Terminar ( archivar), 36 actuaciones administrativas activas </t>
  </si>
  <si>
    <t>Actuaciones administrativas terminadas ( archivadas)</t>
  </si>
  <si>
    <t>No actuaciones administrativas terminadas ( archivadas) durante el trimestre</t>
  </si>
  <si>
    <t>Actuaciones administrativas terminadas (Archivadas)</t>
  </si>
  <si>
    <r>
      <t xml:space="preserve">Realizar  </t>
    </r>
    <r>
      <rPr>
        <b/>
        <sz val="12"/>
        <rFont val="Garamond"/>
        <family val="1"/>
      </rPr>
      <t>33</t>
    </r>
    <r>
      <rPr>
        <sz val="12"/>
        <rFont val="Garamond"/>
        <family val="1"/>
      </rPr>
      <t xml:space="preserve"> acciones de control u operativos en materia de  integridad del espacio publico.</t>
    </r>
  </si>
  <si>
    <r>
      <t xml:space="preserve">Realizar  </t>
    </r>
    <r>
      <rPr>
        <b/>
        <sz val="12"/>
        <rFont val="Garamond"/>
        <family val="1"/>
      </rPr>
      <t>36</t>
    </r>
    <r>
      <rPr>
        <sz val="12"/>
        <rFont val="Garamond"/>
        <family val="1"/>
      </rPr>
      <t xml:space="preserve">  acciones de control u operativos en materia de obras y urbanismo</t>
    </r>
  </si>
  <si>
    <r>
      <t xml:space="preserve">LEONEL SÁNCHEZ HERNÁNDEZ
Alcalde Local de Santa Fe (e)
</t>
    </r>
    <r>
      <rPr>
        <b/>
        <sz val="16"/>
        <rFont val="Century Gothic"/>
        <family val="2"/>
      </rPr>
      <t>Aprobado mediante caso HOLA N° 91710</t>
    </r>
  </si>
  <si>
    <r>
      <t xml:space="preserve">Realizar </t>
    </r>
    <r>
      <rPr>
        <b/>
        <sz val="12"/>
        <rFont val="Garamond"/>
        <family val="1"/>
      </rPr>
      <t>40</t>
    </r>
    <r>
      <rPr>
        <sz val="12"/>
        <rFont val="Garamond"/>
        <family val="1"/>
      </rPr>
      <t xml:space="preserve">  acciones de control u operativos en materia de  actividad económica (en el mes de diciembre se deben realizar los operativos pólvora y artículos pirotécnicos)</t>
    </r>
  </si>
  <si>
    <t>El presupuesto aprobado inicial es de $26,534.511.000. A 31 de marzo de 2020 se ha comprometido $3,223,051,700 que equivale a 12,15%</t>
  </si>
  <si>
    <t>El presupuesto aprobado inicial es de $26,534.511.000. A 31 de marzo de 2020 se ha girado $563.089.200 que equivale a 2,12%%</t>
  </si>
  <si>
    <t>El presupuesto aprobado inicial es de $17.821.699.00. A 31 de marzo de 2020 se ha girado $1.958.990.469que equivale a 10,99%%</t>
  </si>
  <si>
    <t>El presupuesto aprobado inicial es de $8.565.229.000.00. A 31 de marzo de 2020 se ha girado $324.918.722.00 que equivale a 10,99%</t>
  </si>
  <si>
    <t>Carpeta de operativos de actividad ecoómica</t>
  </si>
  <si>
    <r>
      <t>Se realizaron 6 operativos, en los cuales</t>
    </r>
    <r>
      <rPr>
        <b/>
        <sz val="11"/>
        <color theme="1"/>
        <rFont val="Garamond"/>
        <family val="1"/>
      </rPr>
      <t xml:space="preserve"> 3 </t>
    </r>
    <r>
      <rPr>
        <sz val="11"/>
        <color theme="1"/>
        <rFont val="Garamond"/>
        <family val="1"/>
      </rPr>
      <t xml:space="preserve">operativos fueron a parqueaderos en donde se les explico la importancia del cumplimiento de tarífas de acuerdo a la implementación del nuevo Decreto 461 de 2019, también se se realizó seguimiento de verificación de documentos de funcionamiento y toma de inventarios de nuevos establecimientos aperturados para ser ingresados al inventarios de nuevos parqueaderos públicos.
Por otro lado, se realizó </t>
    </r>
    <r>
      <rPr>
        <b/>
        <sz val="11"/>
        <color theme="1"/>
        <rFont val="Garamond"/>
        <family val="1"/>
      </rPr>
      <t>1</t>
    </r>
    <r>
      <rPr>
        <sz val="11"/>
        <color theme="1"/>
        <rFont val="Garamond"/>
        <family val="1"/>
      </rPr>
      <t xml:space="preserve"> operativo a hoteles para verificación de documentación, </t>
    </r>
    <r>
      <rPr>
        <b/>
        <sz val="11"/>
        <color theme="1"/>
        <rFont val="Garamond"/>
        <family val="1"/>
      </rPr>
      <t>1</t>
    </r>
    <r>
      <rPr>
        <sz val="11"/>
        <color theme="1"/>
        <rFont val="Garamond"/>
        <family val="1"/>
      </rPr>
      <t xml:space="preserve"> operativo de establecimiento de comercio de reparación y venta de televisores con IVC, donde se aplicaron 6 comparendos, por parte de la Policia Nacional y 6 sellos temporales poresta misma y se aplicaron 10 cierres temporales por sanidad.
Finalemente,  </t>
    </r>
    <r>
      <rPr>
        <b/>
        <sz val="11"/>
        <color theme="1"/>
        <rFont val="Garamond"/>
        <family val="1"/>
      </rPr>
      <t>1</t>
    </r>
    <r>
      <rPr>
        <sz val="11"/>
        <color theme="1"/>
        <rFont val="Garamond"/>
        <family val="1"/>
      </rPr>
      <t xml:space="preserve"> operativo al barrio La Alameda en cumplimiento al seguimiento dela Accion Popúlar del Comite Civico de la Capuchina.
Es importante resaltar que no se no se logró la meta propuesta por cuanto no se contó con personal de apoyo para llevar a cabo estos operativos de IVC, asi mismo, con la contingencia no se laboró desde el 20 de marzo del año en curso, lo que imposibilito este cumplimiento</t>
    </r>
  </si>
  <si>
    <t>https://gobiernobogota-my.sharepoint.com/personal/jeraldyn_tautiva_gobiernobogota_gov_co/_layouts/15/onedrive.aspx?ct=1586404056086&amp;or=OWA%2DNT&amp;cid=9dc8123f%2Dadbc%2Dd716%2D94d0%2D22b62132cc55&amp;originalPath=aHR0cHM6Ly9nb2JpZXJub2JvZ290YS1teS5zaGFyZXBvaW50LmNvbS86ZjovZy9wZXJzb25hbC9qZXJhbGR5bl90YXV0aXZhX2dvYmllcm5vYm9nb3RhX2dvdl9jby9FbzhBanRRMzVqNU92UElnVGFqOG1VQUJfZTBUaFJFc0N1V3NtMlpWVmVncTNnP3J0aW1lPThmeTZ2VGpjMTBn&amp;id=%2Fpersonal%2Fjeraldyn%5Ftautiva%5Fgobiernobogota%5Fgov%5Fco%2FDocuments%2F2%5FPLANES%20DE%20ACCI%C3%93N%2FPLAN%20DE%20ACCI%C3%93N%202020%2FPG%2FSOPORTES%5FPLANES%20DE%20GESTI%C3%93N%5F2020%2FALCALD%C3%8DAS%20LOCALES%2F3%5FAL%20SANTA%20FE%2FI%20TRIMESTRE%2FOperativos%20Actividad%20Econ%C3%B3mica%2FOPERATIVOS%20EC</t>
  </si>
  <si>
    <t>Se llevaron a cabo 14 operativos a la carrera 7, con el fin de mantener esta zona recuperada, donde se logró la liberacion de espacio publicco ocupado indebidamente por  vendedores ambulantes semiestacionarios  y estacionarios que no hicieran parte del gremio de emboladores, venta de loteria, voceadores  (venta de periodico) puestos del IPES, y los artista (dibujantes),</t>
  </si>
  <si>
    <t>https://gobiernobogota-my.sharepoint.com/personal/jeraldyn_tautiva_gobiernobogota_gov_co/_layouts/15/onedrive.aspx?ct=1586404056086&amp;or=OWA%2DNT&amp;cid=9dc8123f%2Dadbc%2Dd716%2D94d0%2D22b62132cc55&amp;originalPath=aHR0cHM6Ly9nb2JpZXJub2JvZ290YS1teS5zaGFyZXBvaW50LmNvbS86ZjovZy9wZXJzb25hbC9qZXJhbGR5bl90YXV0aXZhX2dvYmllcm5vYm9nb3RhX2dvdl9jby9FbzhBanRRMzVqNU92UElnVGFqOG1VQUJfZTBUaFJFc0N1V3NtMlpWVmVncTNnP3J0aW1lPThmeTZ2VGpjMTBn&amp;id=%2Fpersonal%2Fjeraldyn%5Ftautiva%5Fgobiernobogota%5Fgov%5Fco%2FDocuments%2F2%5FPLANES%20DE%20ACCI%C3%93N%2FPLAN%20DE%20ACCI%C3%93N%202020%2FPG%2FSOPORTES%5FPLANES%20DE%20GESTI%C3%93N%5F2020%2FALCALD%C3%8DAS%20LOCALES%2F3%5FAL%20SANTA%20FE%2FI%20TRIMESTRE%2FOperativos%20Espacio%20P%C3%BAblico%2FOPERATIVOS%20EP</t>
  </si>
  <si>
    <t>Se realizaron 15 operativos/visitas de verificación al regimen de obras y urbanismo dentro de las cuales se evidenciaron lo siguiente: 15 visitas de control realizadas a las obra de construccion  sin evidenciarse obras en ejecución.</t>
  </si>
  <si>
    <t>https://gobiernobogota-my.sharepoint.com/personal/jeraldyn_tautiva_gobiernobogota_gov_co/_layouts/15/onedrive.aspx?ct=1586404056086&amp;or=OWA%2DNT&amp;cid=9dc8123f%2Dadbc%2Dd716%2D94d0%2D22b62132cc55&amp;originalPath=aHR0cHM6Ly9nb2JpZXJub2JvZ290YS1teS5zaGFyZXBvaW50LmNvbS86ZjovZy9wZXJzb25hbC9qZXJhbGR5bl90YXV0aXZhX2dvYmllcm5vYm9nb3RhX2dvdl9jby9FbzhBanRRMzVqNU92UElnVGFqOG1VQUJfZTBUaFJFc0N1V3NtMlpWVmVncTNnP3J0aW1lPThmeTZ2VGpjMTBn&amp;id=%2Fpersonal%2Fjeraldyn%5Ftautiva%5Fgobiernobogota%5Fgov%5Fco%2FDocuments%2F2%5FPLANES%20DE%20ACCI%C3%93N%2FPLAN%20DE%20ACCI%C3%93N%202020%2FPG%2FSOPORTES%5FPLANES%20DE%20GESTI%C3%93N%5F2020%2FALCALD%C3%8DAS%20LOCALES%2F3%5FAL%20SANTA%20FE%2FI%20TRIMESTRE%2FOperativos%20Obras%20y%20urbanismo%2FOPERATIVOS%20OBRAS</t>
  </si>
  <si>
    <t>Se realizaron 4 operatrivos a los cerros orientales de la localidad, cuyo resultado fue,  que no existian nuevas ocupaciones indebidas, asi mismo, no se evidenció crecimiento de las construcciones que eran objeto de inspección, vigilancia y control por parte de esta administración.</t>
  </si>
  <si>
    <t>https://gobiernobogota-my.sharepoint.com/personal/jeraldyn_tautiva_gobiernobogota_gov_co/_layouts/15/onedrive.aspx?ct=1586404056086&amp;or=OWA%2DNT&amp;cid=9dc8123f%2Dadbc%2Dd716%2D94d0%2D22b62132cc55&amp;originalPath=aHR0cHM6Ly9nb2JpZXJub2JvZ290YS1teS5zaGFyZXBvaW50LmNvbS86ZjovZy9wZXJzb25hbC9qZXJhbGR5bl90YXV0aXZhX2dvYmllcm5vYm9nb3RhX2dvdl9jby9FbzhBanRRMzVqNU92UElnVGFqOG1VQUJfZTBUaFJFc0N1V3NtMlpWVmVncTNnP3J0aW1lPThmeTZ2VGpjMTBn&amp;viewid=251a907d%2D1070%2D4f54%2D915c%2D96592c018131&amp;id=%2Fpersonal%2Fjeraldyn%5Ftautiva%5Fgobiernobogota%5Fgov%5Fco%2FDocuments%2F2%5FPLANES%20DE%20ACCI%C3%93N%2FPLAN%20DE%20ACCI%C3%93N%202020%2FPG%2FSOPORTES%5FPLANES%20DE%20GESTI%C3%93N%5F2020%2FALCALD%C3%8DAS%20LOCALES%2F3%5FAL%20SANTA%20FE%2FI%20TRIMESTRE%2FFallo%20Cerros%20Orientales%2FOPERATIVOS%20CERROS%20ORIENTALES</t>
  </si>
  <si>
    <t>https://gobiernobogota-my.sharepoint.com/personal/jeraldyn_tautiva_gobiernobogota_gov_co/_layouts/15/onedrive.aspx?ct=1586404056086&amp;or=OWA%2DNT&amp;cid=9dc8123f%2Dadbc%2Dd716%2D94d0%2D22b62132cc55&amp;originalPath=aHR0cHM6Ly9nb2JpZXJub2JvZ290YS1teS5zaGFyZXBvaW50LmNvbS86ZjovZy9wZXJzb25hbC9qZXJhbGR5bl90YXV0aXZhX2dvYmllcm5vYm9nb3RhX2dvdl9jby9FbzhBanRRMzVqNU92UElnVGFqOG1VQUJfZTBUaFJFc0N1V3NtMlpWVmVncTNnP3J0aW1lPThmeTZ2VGpjMTBn&amp;id=%2Fpersonal%2Fjeraldyn%5Ftautiva%5Fgobiernobogota%5Fgov%5Fco%2FDocuments%2F2%5FPLANES%20DE%20ACCI%C3%93N%2FPLAN%20DE%20ACCI%C3%93N%202020%2FPG%2FSOPORTES%5FPLANES%20DE%20GESTI%C3%93N%5F2020%2FALCALD%C3%8DAS%20LOCALES%2F3%5FAL%20SANTA%20FE%2FI%20TRIMESTRE%2FFallar%20de%20fondo%20expedientes%2FACTUACIONES%20ARCHIVADAS</t>
  </si>
  <si>
    <t>Reporte PREDIS
https://gobiernobogota-my.sharepoint.com/personal/jeraldyn_tautiva_gobiernobogota_gov_co/_layouts/15/onedrive.aspx?ct=1586404056086&amp;or=OWA%2DNT&amp;cid=9dc8123f%2Dadbc%2Dd716%2D94d0%2D22b62132cc55&amp;originalPath=aHR0cHM6Ly9nb2JpZXJub2JvZ290YS1teS5zaGFyZXBvaW50LmNvbS86ZjovZy9wZXJzb25hbC9qZXJhbGR5bl90YXV0aXZhX2dvYmllcm5vYm9nb3RhX2dvdl9jby9FbzhBanRRMzVqNU92UElnVGFqOG1VQUJfZTBUaFJFc0N1V3NtMlpWVmVncTNnP3J0aW1lPThmeTZ2VGpjMTBn&amp;id=%2Fpersonal%2Fjeraldyn%5Ftautiva%5Fgobiernobogota%5Fgov%5Fco%2FDocuments%2F2%5FPLANES%20DE%20ACCI%C3%93N%2FPLAN%20DE%20ACCI%C3%93N%202020%2FPG%2FSOPORTES%5FPLANES%20DE%20GESTI%C3%93N%5F2020%2FALCALD%C3%8DAS%20LOCALES%2F3%5FAL%20SANTA%20FE%2FI%20TRIMESTRE%2FEjecuci%C3%B3n%20presupuestal</t>
  </si>
  <si>
    <t>META NO PROGRAMADA</t>
  </si>
  <si>
    <t>Reporte SAC Aplicativo CRONOS</t>
  </si>
  <si>
    <t xml:space="preserve">Durante el primer trimestre de la vigencia 2020, la Alcaldía Local dio respuesta a 36 requerimientos ciudadanos del año 2019, los cuales representan un nivel de avance del 28%
</t>
  </si>
  <si>
    <t>META REPROGRAMADA</t>
  </si>
  <si>
    <t>Se realizaron 22 archivos de las actuaciones que con base en el material probatorio no era viable continuar con el proceso sancionatorio</t>
  </si>
  <si>
    <t>La Alcaldía Local terminó en primera instancia 4 actuaciones administrativas.</t>
  </si>
  <si>
    <t>Reporte DGP</t>
  </si>
  <si>
    <t xml:space="preserve">La Alcaldía Local  mantuvo al 80% las acciones correctivas, documentadas y vigentes en el trimestre.
</t>
  </si>
  <si>
    <t>Reporte MIMEC</t>
  </si>
  <si>
    <t>CUMPLIMIENTO I TRIMESTRE</t>
  </si>
  <si>
    <t>META RE PROGRAMADA</t>
  </si>
  <si>
    <t>La Alcaldía Local falló de fondo el   14% de los expedientes de policía a cargo de las inspecciones de policía con corte a 31-12-2019 programados para el trimestre.</t>
  </si>
  <si>
    <t>23 de abril de 2020</t>
  </si>
  <si>
    <t>08 de junio de 2020</t>
  </si>
  <si>
    <r>
      <t>Para el primer trimestre de la vigencia 2020, el plan de gestión de la alcaldía local alcanzó un nivel de desempeño del</t>
    </r>
    <r>
      <rPr>
        <b/>
        <sz val="10"/>
        <color theme="1"/>
        <rFont val="Garamond"/>
        <family val="1"/>
      </rPr>
      <t xml:space="preserve"> 77</t>
    </r>
    <r>
      <rPr>
        <b/>
        <sz val="10"/>
        <rFont val="Garamond"/>
        <family val="1"/>
      </rPr>
      <t>%</t>
    </r>
    <r>
      <rPr>
        <b/>
        <sz val="10"/>
        <color theme="1"/>
        <rFont val="Garamond"/>
        <family val="1"/>
      </rPr>
      <t xml:space="preserve">. 
</t>
    </r>
    <r>
      <rPr>
        <sz val="10"/>
        <color theme="1"/>
        <rFont val="Garamond"/>
        <family val="1"/>
      </rPr>
      <t xml:space="preserve">
Durante el periodo, el plan de gestión tuvo las modificaciones que se detallan a continuación:
i) Teniendo en cuenta la solicitud realizada por la Dirección para la Gestión del Desarrollo Local –DGDL en el marco de las acciones que ha tomado el distrito para atender el aislamiento preventivo por la emergencia causada por el COVID- 19 se eliminó la meta “Adelantar el 100% de los procesos contractuales de malla vial y parques de la vigencia 2020, utilizando los pliegos tipo” programada para la vigencia.
ii) Conforme a la Solicitud de la Dirección para la Gestión Policiva-DGP se reprograma la meta “Impulsar procesalmente (avocar, rechazar, enviar al competente, fallar), el 20% de los expedientes de policía a cargo de las inspecciones de policía, con corte a 31 de diciembre de 2019” para segundo, tercer y cuarto trimestre de la vigencia.
iii) En atención a las solicitudes realizadas por los alcaldes locales y promotores de mejora se reprogramaron las metas a) Ejecutar el 100% del plan de sostenibilidad contable, que se formule para la vigencia en concordancia con las condiciones contables de la alcaldía local y b) Mantener el 100% de la información de las páginas Web actualizada de acuerdo a lo establecido en la ley 1712 de 2014 para segundo, tercer y cuarto trimestre de la vigencia 2020.
</t>
    </r>
  </si>
  <si>
    <t>Terminar  28actuaciones administrativas hasta enviar a la segunda instancia</t>
  </si>
  <si>
    <t>Impulsar procesalmente (avocar, rechazar, enviar al competente), el 40% de los expedientes de policía a cargo de las inspecciones de policía, con corte a 31 de diciembre de 2019</t>
  </si>
  <si>
    <t>De conformidad con la solicitud realizada por la Dirección para la Gestión Policiva y la Oficina Asesora  de planeación :
PROCESO  IVC - se modifican magnitudes y programaciones de las metas:
i) Impulsar procesalmente (avocar, rechazar, enviar al competente), el 40% de los expedientes de policía a cargo de las inspecciones de policía, con corte a 31 de diciembre de 2019 
ii) Terminar 28  actuaciones administrativas en primera instancia 
TRANSVERSAL  - Se modifica la programación de la meta: 
i)Realizar el levantamiento de una (1) caracterización de ciudadanos, usuarios y grupos de interés de los servicios que presta el proceso  segmentarlos en grupos que compartan atributos similares y a partir de allí gestionar acciones de acuerdo a la metodología establecidas por la OAP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</si>
</sst>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164" formatCode="_-* #,##0.00\ _€_-;\-* #,##0.00\ _€_-;_-* &quot;-&quot;??\ _€_-;_-@_-"/>
    <numFmt numFmtId="165" formatCode="* #,##0.00&quot;    &quot;;\-* #,##0.00&quot;    &quot;;* \-#&quot;    &quot;;@\ "/>
    <numFmt numFmtId="166" formatCode="_-* #,##0.0_-;\-* #,##0.0_-;_-* &quot;-&quot;_-;_-@_-"/>
  </numFmts>
  <fonts count="28" x14ac:knownFonts="1">
    <font>
      <sz val="11"/>
      <color theme="1"/>
      <name val="Calibri"/>
      <family val="2"/>
      <scheme val="minor"/>
    </font>
    <font>
      <sz val="11"/>
      <color theme="1"/>
      <name val="Century Gothic"/>
      <family val="2"/>
    </font>
    <font>
      <sz val="11"/>
      <color theme="1"/>
      <name val="Calibri"/>
      <family val="2"/>
      <scheme val="minor"/>
    </font>
    <font>
      <sz val="10"/>
      <name val="Arial"/>
      <family val="2"/>
    </font>
    <font>
      <b/>
      <sz val="11"/>
      <color theme="1"/>
      <name val="Century Gothic"/>
      <family val="2"/>
    </font>
    <font>
      <b/>
      <sz val="20"/>
      <color theme="1"/>
      <name val="Century Gothic"/>
      <family val="2"/>
    </font>
    <font>
      <sz val="16"/>
      <color theme="1"/>
      <name val="Century Gothic"/>
      <family val="2"/>
    </font>
    <font>
      <sz val="11"/>
      <color rgb="FFFF0000"/>
      <name val="Calibri"/>
      <family val="2"/>
      <scheme val="minor"/>
    </font>
    <font>
      <sz val="9"/>
      <color indexed="81"/>
      <name val="Tahoma"/>
      <family val="2"/>
    </font>
    <font>
      <b/>
      <sz val="9"/>
      <color indexed="81"/>
      <name val="Tahoma"/>
      <family val="2"/>
    </font>
    <font>
      <sz val="11"/>
      <color theme="1"/>
      <name val="Garamond"/>
      <family val="1"/>
    </font>
    <font>
      <sz val="12"/>
      <color theme="1"/>
      <name val="Garamond"/>
      <family val="1"/>
    </font>
    <font>
      <b/>
      <sz val="10"/>
      <color theme="1"/>
      <name val="Garamond"/>
      <family val="1"/>
    </font>
    <font>
      <b/>
      <sz val="10"/>
      <name val="Garamond"/>
      <family val="1"/>
    </font>
    <font>
      <b/>
      <sz val="11"/>
      <color theme="1"/>
      <name val="Garamond"/>
      <family val="1"/>
    </font>
    <font>
      <sz val="12"/>
      <name val="Garamond"/>
      <family val="1"/>
    </font>
    <font>
      <sz val="12"/>
      <color rgb="FF000000"/>
      <name val="Garamond"/>
      <family val="1"/>
    </font>
    <font>
      <b/>
      <sz val="12"/>
      <name val="Garamond"/>
      <family val="1"/>
    </font>
    <font>
      <sz val="11"/>
      <name val="Garamond"/>
      <family val="1"/>
    </font>
    <font>
      <b/>
      <sz val="12"/>
      <color theme="1"/>
      <name val="Garamond"/>
      <family val="1"/>
    </font>
    <font>
      <sz val="12"/>
      <color rgb="FF0070C0"/>
      <name val="Garamond"/>
      <family val="1"/>
    </font>
    <font>
      <b/>
      <sz val="12"/>
      <color indexed="30"/>
      <name val="Garamond"/>
      <family val="1"/>
    </font>
    <font>
      <sz val="12"/>
      <color indexed="30"/>
      <name val="Garamond"/>
      <family val="1"/>
    </font>
    <font>
      <b/>
      <sz val="12"/>
      <color rgb="FF0070C0"/>
      <name val="Garamond"/>
      <family val="1"/>
    </font>
    <font>
      <sz val="16"/>
      <name val="Century Gothic"/>
      <family val="2"/>
    </font>
    <font>
      <b/>
      <sz val="16"/>
      <name val="Century Gothic"/>
      <family val="2"/>
    </font>
    <font>
      <b/>
      <sz val="16"/>
      <color theme="1"/>
      <name val="Garamond"/>
      <family val="1"/>
    </font>
    <font>
      <sz val="10"/>
      <color theme="1"/>
      <name val="Garamond"/>
      <family val="1"/>
    </font>
  </fonts>
  <fills count="16">
    <fill>
      <patternFill patternType="none"/>
    </fill>
    <fill>
      <patternFill patternType="gray125"/>
    </fill>
    <fill>
      <patternFill patternType="solid">
        <fgColor indexed="13"/>
        <bgColor indexed="34"/>
      </patternFill>
    </fill>
    <fill>
      <patternFill patternType="solid">
        <fgColor indexed="10"/>
        <bgColor indexed="60"/>
      </patternFill>
    </fill>
    <fill>
      <patternFill patternType="solid">
        <fgColor indexed="17"/>
        <bgColor indexed="21"/>
      </patternFill>
    </fill>
    <fill>
      <patternFill patternType="solid">
        <fgColor theme="0"/>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theme="0" tint="-0.249977111117893"/>
        <bgColor indexed="64"/>
      </patternFill>
    </fill>
    <fill>
      <patternFill patternType="solid">
        <fgColor theme="8" tint="0.59999389629810485"/>
        <bgColor indexed="64"/>
      </patternFill>
    </fill>
    <fill>
      <patternFill patternType="solid">
        <fgColor theme="4" tint="0.39997558519241921"/>
        <bgColor indexed="64"/>
      </patternFill>
    </fill>
    <fill>
      <patternFill patternType="solid">
        <fgColor theme="7" tint="0.79998168889431442"/>
        <bgColor indexed="64"/>
      </patternFill>
    </fill>
    <fill>
      <patternFill patternType="solid">
        <fgColor rgb="FFFFFFFF"/>
        <bgColor indexed="64"/>
      </patternFill>
    </fill>
    <fill>
      <patternFill patternType="solid">
        <fgColor theme="4" tint="0.79998168889431442"/>
        <bgColor indexed="64"/>
      </patternFill>
    </fill>
    <fill>
      <patternFill patternType="solid">
        <fgColor theme="8" tint="0.39997558519241921"/>
        <bgColor indexed="64"/>
      </patternFill>
    </fill>
    <fill>
      <patternFill patternType="solid">
        <fgColor rgb="FFFFFF00"/>
        <bgColor indexed="64"/>
      </patternFill>
    </fill>
  </fills>
  <borders count="42">
    <border>
      <left/>
      <right/>
      <top/>
      <bottom/>
      <diagonal/>
    </border>
    <border>
      <left style="medium">
        <color indexed="64"/>
      </left>
      <right style="medium">
        <color indexed="64"/>
      </right>
      <top style="medium">
        <color indexed="64"/>
      </top>
      <bottom/>
      <diagonal/>
    </border>
    <border>
      <left/>
      <right style="thin">
        <color indexed="64"/>
      </right>
      <top style="thin">
        <color indexed="64"/>
      </top>
      <bottom style="thin">
        <color indexed="64"/>
      </bottom>
      <diagonal/>
    </border>
    <border>
      <left style="medium">
        <color indexed="64"/>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top/>
      <bottom/>
      <diagonal/>
    </border>
    <border>
      <left style="medium">
        <color indexed="64"/>
      </left>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medium">
        <color indexed="64"/>
      </left>
      <right/>
      <top/>
      <bottom style="thin">
        <color indexed="64"/>
      </bottom>
      <diagonal/>
    </border>
    <border>
      <left style="medium">
        <color indexed="64"/>
      </left>
      <right/>
      <top/>
      <bottom style="medium">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bottom style="thin">
        <color indexed="64"/>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11">
    <xf numFmtId="0" fontId="0" fillId="0" borderId="0"/>
    <xf numFmtId="41" fontId="2" fillId="0" borderId="0" applyFont="0" applyFill="0" applyBorder="0" applyAlignment="0" applyProtection="0"/>
    <xf numFmtId="9" fontId="2" fillId="0" borderId="0" applyFont="0" applyFill="0" applyBorder="0" applyAlignment="0" applyProtection="0"/>
    <xf numFmtId="0" fontId="3" fillId="2" borderId="0" applyNumberFormat="0" applyBorder="0" applyAlignment="0" applyProtection="0"/>
    <xf numFmtId="164" fontId="2" fillId="0" borderId="0" applyFont="0" applyFill="0" applyBorder="0" applyAlignment="0" applyProtection="0"/>
    <xf numFmtId="165" fontId="3" fillId="0" borderId="0" applyFill="0" applyBorder="0" applyAlignment="0" applyProtection="0"/>
    <xf numFmtId="0" fontId="3" fillId="0" borderId="0"/>
    <xf numFmtId="9" fontId="3" fillId="0" borderId="0" applyFill="0" applyBorder="0" applyAlignment="0" applyProtection="0"/>
    <xf numFmtId="9" fontId="3" fillId="0" borderId="0" applyFill="0" applyBorder="0" applyAlignment="0" applyProtection="0"/>
    <xf numFmtId="0" fontId="3" fillId="3" borderId="0" applyNumberFormat="0" applyBorder="0" applyAlignment="0" applyProtection="0"/>
    <xf numFmtId="0" fontId="3" fillId="4" borderId="0" applyNumberFormat="0" applyBorder="0" applyAlignment="0" applyProtection="0"/>
  </cellStyleXfs>
  <cellXfs count="285">
    <xf numFmtId="0" fontId="0" fillId="0" borderId="0" xfId="0"/>
    <xf numFmtId="0" fontId="1" fillId="0" borderId="0" xfId="0" applyFont="1" applyAlignment="1">
      <alignment vertical="center"/>
    </xf>
    <xf numFmtId="0" fontId="1" fillId="0" borderId="0" xfId="0" applyFont="1" applyAlignment="1">
      <alignment vertical="center" wrapText="1"/>
    </xf>
    <xf numFmtId="9" fontId="1" fillId="0" borderId="0" xfId="0" applyNumberFormat="1" applyFont="1" applyAlignment="1">
      <alignment vertical="center"/>
    </xf>
    <xf numFmtId="9" fontId="1" fillId="0" borderId="0" xfId="0" applyNumberFormat="1" applyFont="1" applyAlignment="1">
      <alignment vertical="center" wrapText="1"/>
    </xf>
    <xf numFmtId="0" fontId="1" fillId="0" borderId="0" xfId="0" applyFont="1" applyAlignment="1">
      <alignment horizontal="center" vertical="center"/>
    </xf>
    <xf numFmtId="0" fontId="0" fillId="0" borderId="0" xfId="0" applyAlignment="1">
      <alignment horizontal="left" vertical="center"/>
    </xf>
    <xf numFmtId="0" fontId="0" fillId="0" borderId="0" xfId="0" applyAlignment="1">
      <alignment horizontal="left" vertical="center" wrapText="1"/>
    </xf>
    <xf numFmtId="0" fontId="0" fillId="14" borderId="0" xfId="0" applyFill="1" applyAlignment="1">
      <alignment horizontal="left" vertical="center"/>
    </xf>
    <xf numFmtId="0" fontId="0" fillId="0" borderId="0" xfId="0" pivotButton="1"/>
    <xf numFmtId="0" fontId="0" fillId="0" borderId="0" xfId="0" applyAlignment="1">
      <alignment horizontal="left"/>
    </xf>
    <xf numFmtId="0" fontId="0" fillId="0" borderId="0" xfId="0" applyNumberFormat="1"/>
    <xf numFmtId="0" fontId="0" fillId="0" borderId="36" xfId="0" applyBorder="1" applyAlignment="1">
      <alignment horizontal="left" vertical="center"/>
    </xf>
    <xf numFmtId="0" fontId="0" fillId="0" borderId="36" xfId="0" applyBorder="1" applyAlignment="1">
      <alignment horizontal="left" vertical="center" wrapText="1"/>
    </xf>
    <xf numFmtId="0" fontId="0" fillId="14" borderId="36" xfId="0" applyFill="1" applyBorder="1" applyAlignment="1">
      <alignment horizontal="left" vertical="center"/>
    </xf>
    <xf numFmtId="0" fontId="0" fillId="15" borderId="36" xfId="0" applyFill="1" applyBorder="1" applyAlignment="1">
      <alignment horizontal="left" vertical="center"/>
    </xf>
    <xf numFmtId="0" fontId="7" fillId="0" borderId="36" xfId="0" applyFont="1" applyBorder="1" applyAlignment="1">
      <alignment horizontal="left" vertical="center"/>
    </xf>
    <xf numFmtId="0" fontId="0" fillId="14" borderId="36" xfId="0" applyFill="1" applyBorder="1" applyAlignment="1">
      <alignment horizontal="center" vertical="center"/>
    </xf>
    <xf numFmtId="0" fontId="7" fillId="14" borderId="36" xfId="0" applyFont="1" applyFill="1" applyBorder="1" applyAlignment="1">
      <alignment horizontal="center" vertical="center"/>
    </xf>
    <xf numFmtId="9" fontId="0" fillId="14" borderId="36" xfId="0" applyNumberFormat="1" applyFill="1" applyBorder="1" applyAlignment="1">
      <alignment horizontal="center" vertical="center"/>
    </xf>
    <xf numFmtId="0" fontId="0" fillId="14" borderId="0" xfId="0" applyFill="1" applyAlignment="1">
      <alignment horizontal="center" vertical="center"/>
    </xf>
    <xf numFmtId="0" fontId="7" fillId="0" borderId="36" xfId="0" applyFont="1" applyBorder="1" applyAlignment="1">
      <alignment horizontal="left" vertical="center" wrapText="1"/>
    </xf>
    <xf numFmtId="41" fontId="0" fillId="14" borderId="36" xfId="1" applyFont="1" applyFill="1" applyBorder="1" applyAlignment="1">
      <alignment horizontal="center" vertical="center"/>
    </xf>
    <xf numFmtId="0" fontId="11" fillId="0" borderId="9" xfId="0" applyFont="1" applyBorder="1" applyAlignment="1">
      <alignment vertical="center" wrapText="1"/>
    </xf>
    <xf numFmtId="0" fontId="11" fillId="5" borderId="9" xfId="0" applyFont="1" applyFill="1" applyBorder="1" applyAlignment="1">
      <alignment vertical="center" wrapText="1"/>
    </xf>
    <xf numFmtId="0" fontId="12" fillId="11" borderId="15" xfId="0" applyFont="1" applyFill="1" applyBorder="1" applyAlignment="1">
      <alignment horizontal="center" vertical="center" wrapText="1"/>
    </xf>
    <xf numFmtId="0" fontId="12" fillId="11" borderId="13" xfId="0" applyFont="1" applyFill="1" applyBorder="1" applyAlignment="1">
      <alignment horizontal="center" vertical="center" wrapText="1"/>
    </xf>
    <xf numFmtId="0" fontId="12" fillId="11" borderId="29" xfId="0" applyFont="1" applyFill="1" applyBorder="1" applyAlignment="1">
      <alignment horizontal="center" vertical="center" wrapText="1"/>
    </xf>
    <xf numFmtId="0" fontId="13" fillId="6" borderId="27" xfId="0" applyFont="1" applyFill="1" applyBorder="1" applyAlignment="1">
      <alignment horizontal="center" vertical="center" wrapText="1"/>
    </xf>
    <xf numFmtId="0" fontId="13" fillId="6" borderId="9" xfId="0" applyFont="1" applyFill="1" applyBorder="1" applyAlignment="1">
      <alignment horizontal="center" vertical="center" wrapText="1"/>
    </xf>
    <xf numFmtId="0" fontId="13" fillId="6" borderId="28" xfId="0" applyFont="1" applyFill="1" applyBorder="1" applyAlignment="1">
      <alignment horizontal="center" vertical="center" wrapText="1"/>
    </xf>
    <xf numFmtId="0" fontId="10" fillId="9" borderId="27" xfId="0" applyFont="1" applyFill="1" applyBorder="1" applyAlignment="1">
      <alignment vertical="center" wrapText="1"/>
    </xf>
    <xf numFmtId="0" fontId="10" fillId="10" borderId="27" xfId="0" applyFont="1" applyFill="1" applyBorder="1" applyAlignment="1">
      <alignment vertical="center" wrapText="1"/>
    </xf>
    <xf numFmtId="0" fontId="10" fillId="7" borderId="9" xfId="0" applyFont="1" applyFill="1" applyBorder="1" applyAlignment="1">
      <alignment vertical="center" wrapText="1"/>
    </xf>
    <xf numFmtId="0" fontId="10" fillId="5" borderId="27" xfId="0" applyFont="1" applyFill="1" applyBorder="1" applyAlignment="1">
      <alignment horizontal="center" vertical="center"/>
    </xf>
    <xf numFmtId="9" fontId="10" fillId="0" borderId="12" xfId="0" applyNumberFormat="1" applyFont="1" applyBorder="1" applyAlignment="1">
      <alignment vertical="center" wrapText="1"/>
    </xf>
    <xf numFmtId="9" fontId="11" fillId="0" borderId="35" xfId="0" applyNumberFormat="1" applyFont="1" applyBorder="1" applyAlignment="1">
      <alignment vertical="center" wrapText="1"/>
    </xf>
    <xf numFmtId="9" fontId="11" fillId="12" borderId="26" xfId="0" applyNumberFormat="1" applyFont="1" applyFill="1" applyBorder="1" applyAlignment="1">
      <alignment horizontal="justify" vertical="center" wrapText="1"/>
    </xf>
    <xf numFmtId="9" fontId="11" fillId="0" borderId="12" xfId="0" applyNumberFormat="1" applyFont="1" applyBorder="1" applyAlignment="1">
      <alignment horizontal="center" vertical="center" wrapText="1"/>
    </xf>
    <xf numFmtId="9" fontId="11" fillId="0" borderId="12" xfId="0" applyNumberFormat="1" applyFont="1" applyBorder="1" applyAlignment="1">
      <alignment vertical="center" wrapText="1"/>
    </xf>
    <xf numFmtId="9" fontId="10" fillId="5" borderId="12" xfId="0" applyNumberFormat="1" applyFont="1" applyFill="1" applyBorder="1" applyAlignment="1">
      <alignment vertical="center"/>
    </xf>
    <xf numFmtId="9" fontId="10" fillId="5" borderId="12" xfId="0" applyNumberFormat="1" applyFont="1" applyFill="1" applyBorder="1" applyAlignment="1">
      <alignment vertical="center" wrapText="1"/>
    </xf>
    <xf numFmtId="9" fontId="10" fillId="0" borderId="17" xfId="0" applyNumberFormat="1" applyFont="1" applyBorder="1" applyAlignment="1">
      <alignment vertical="center"/>
    </xf>
    <xf numFmtId="0" fontId="10" fillId="0" borderId="27" xfId="0" applyFont="1" applyBorder="1" applyAlignment="1">
      <alignment vertical="center" wrapText="1"/>
    </xf>
    <xf numFmtId="41" fontId="10" fillId="0" borderId="27" xfId="1" applyFont="1" applyBorder="1" applyAlignment="1">
      <alignment vertical="center" wrapText="1"/>
    </xf>
    <xf numFmtId="9" fontId="10" fillId="0" borderId="27" xfId="0" applyNumberFormat="1" applyFont="1" applyBorder="1" applyAlignment="1">
      <alignment vertical="center" wrapText="1"/>
    </xf>
    <xf numFmtId="0" fontId="10" fillId="0" borderId="9" xfId="0" applyFont="1" applyBorder="1" applyAlignment="1">
      <alignment vertical="center" wrapText="1"/>
    </xf>
    <xf numFmtId="0" fontId="11" fillId="0" borderId="28" xfId="0" applyFont="1" applyBorder="1" applyAlignment="1">
      <alignment vertical="center" wrapText="1"/>
    </xf>
    <xf numFmtId="0" fontId="11" fillId="12" borderId="27" xfId="0" applyFont="1" applyFill="1" applyBorder="1" applyAlignment="1">
      <alignment horizontal="justify" vertical="center" wrapText="1"/>
    </xf>
    <xf numFmtId="0" fontId="11" fillId="0" borderId="9" xfId="0" applyFont="1" applyBorder="1" applyAlignment="1">
      <alignment horizontal="center" vertical="center" wrapText="1"/>
    </xf>
    <xf numFmtId="0" fontId="10" fillId="11" borderId="9" xfId="0" applyFont="1" applyFill="1" applyBorder="1" applyAlignment="1">
      <alignment horizontal="center" vertical="center"/>
    </xf>
    <xf numFmtId="0" fontId="10" fillId="5" borderId="9" xfId="0" applyFont="1" applyFill="1" applyBorder="1" applyAlignment="1">
      <alignment vertical="center"/>
    </xf>
    <xf numFmtId="0" fontId="10" fillId="5" borderId="9" xfId="0" applyFont="1" applyFill="1" applyBorder="1" applyAlignment="1">
      <alignment vertical="center" wrapText="1"/>
    </xf>
    <xf numFmtId="0" fontId="10" fillId="0" borderId="17" xfId="0" applyFont="1" applyBorder="1" applyAlignment="1">
      <alignment vertical="center"/>
    </xf>
    <xf numFmtId="0" fontId="16" fillId="12" borderId="27" xfId="0" applyFont="1" applyFill="1" applyBorder="1" applyAlignment="1">
      <alignment horizontal="justify" vertical="center" wrapText="1"/>
    </xf>
    <xf numFmtId="0" fontId="10" fillId="5" borderId="12" xfId="0" applyFont="1" applyFill="1" applyBorder="1" applyAlignment="1">
      <alignment vertical="center" wrapText="1"/>
    </xf>
    <xf numFmtId="9" fontId="10" fillId="0" borderId="27" xfId="2" applyFont="1" applyBorder="1" applyAlignment="1">
      <alignment vertical="center" wrapText="1"/>
    </xf>
    <xf numFmtId="0" fontId="11" fillId="0" borderId="27" xfId="0" applyFont="1" applyBorder="1" applyAlignment="1">
      <alignment vertical="center" wrapText="1"/>
    </xf>
    <xf numFmtId="0" fontId="10" fillId="11" borderId="9" xfId="0" applyFont="1" applyFill="1" applyBorder="1" applyAlignment="1">
      <alignment vertical="center" wrapText="1"/>
    </xf>
    <xf numFmtId="0" fontId="10" fillId="5" borderId="27" xfId="0" applyFont="1" applyFill="1" applyBorder="1" applyAlignment="1">
      <alignment vertical="center"/>
    </xf>
    <xf numFmtId="0" fontId="10" fillId="5" borderId="28" xfId="0" applyFont="1" applyFill="1" applyBorder="1" applyAlignment="1">
      <alignment vertical="center" wrapText="1"/>
    </xf>
    <xf numFmtId="0" fontId="10" fillId="11" borderId="9" xfId="0" applyFont="1" applyFill="1" applyBorder="1" applyAlignment="1">
      <alignment vertical="center"/>
    </xf>
    <xf numFmtId="0" fontId="11" fillId="0" borderId="10" xfId="0" applyFont="1" applyBorder="1" applyAlignment="1">
      <alignment horizontal="center" vertical="center"/>
    </xf>
    <xf numFmtId="0" fontId="16" fillId="12" borderId="10" xfId="0" applyFont="1" applyFill="1" applyBorder="1" applyAlignment="1">
      <alignment horizontal="justify" vertical="center" wrapText="1"/>
    </xf>
    <xf numFmtId="0" fontId="10" fillId="5" borderId="10" xfId="0" applyFont="1" applyFill="1" applyBorder="1" applyAlignment="1">
      <alignment vertical="center"/>
    </xf>
    <xf numFmtId="0" fontId="10" fillId="5" borderId="24" xfId="0" applyFont="1" applyFill="1" applyBorder="1" applyAlignment="1">
      <alignment horizontal="center" vertical="center"/>
    </xf>
    <xf numFmtId="0" fontId="10" fillId="8" borderId="0" xfId="0" applyFont="1" applyFill="1" applyBorder="1" applyAlignment="1">
      <alignment vertical="center"/>
    </xf>
    <xf numFmtId="0" fontId="10" fillId="11" borderId="8" xfId="0" applyFont="1" applyFill="1" applyBorder="1" applyAlignment="1">
      <alignment vertical="center"/>
    </xf>
    <xf numFmtId="0" fontId="19" fillId="11" borderId="27" xfId="0" applyFont="1" applyFill="1" applyBorder="1" applyAlignment="1">
      <alignment vertical="center" wrapText="1"/>
    </xf>
    <xf numFmtId="9" fontId="14" fillId="11" borderId="9" xfId="2" applyFont="1" applyFill="1" applyBorder="1" applyAlignment="1">
      <alignment vertical="center"/>
    </xf>
    <xf numFmtId="0" fontId="10" fillId="11" borderId="27" xfId="0" applyFont="1" applyFill="1" applyBorder="1" applyAlignment="1">
      <alignment vertical="center"/>
    </xf>
    <xf numFmtId="0" fontId="10" fillId="11" borderId="28" xfId="0" applyFont="1" applyFill="1" applyBorder="1" applyAlignment="1">
      <alignment vertical="center" wrapText="1"/>
    </xf>
    <xf numFmtId="0" fontId="10" fillId="11" borderId="3" xfId="0" applyFont="1" applyFill="1" applyBorder="1" applyAlignment="1">
      <alignment vertical="center"/>
    </xf>
    <xf numFmtId="0" fontId="10" fillId="11" borderId="27" xfId="0" applyFont="1" applyFill="1" applyBorder="1" applyAlignment="1">
      <alignment vertical="center" wrapText="1"/>
    </xf>
    <xf numFmtId="0" fontId="20" fillId="0" borderId="9" xfId="0" applyFont="1" applyBorder="1" applyAlignment="1" applyProtection="1">
      <alignment horizontal="justify" vertical="center" wrapText="1"/>
      <protection locked="0"/>
    </xf>
    <xf numFmtId="0" fontId="20" fillId="0" borderId="28" xfId="0" applyFont="1" applyBorder="1" applyAlignment="1" applyProtection="1">
      <alignment horizontal="justify" vertical="center" wrapText="1"/>
      <protection locked="0"/>
    </xf>
    <xf numFmtId="0" fontId="20" fillId="0" borderId="27" xfId="0" applyFont="1" applyBorder="1" applyAlignment="1" applyProtection="1">
      <alignment horizontal="justify" vertical="center" wrapText="1"/>
      <protection locked="0"/>
    </xf>
    <xf numFmtId="9" fontId="20" fillId="0" borderId="9" xfId="2" applyFont="1" applyBorder="1" applyAlignment="1">
      <alignment horizontal="center" vertical="center" wrapText="1"/>
    </xf>
    <xf numFmtId="0" fontId="20" fillId="0" borderId="9" xfId="0" applyFont="1" applyBorder="1" applyAlignment="1" applyProtection="1">
      <alignment horizontal="center" vertical="center" wrapText="1"/>
      <protection locked="0"/>
    </xf>
    <xf numFmtId="0" fontId="20" fillId="0" borderId="28" xfId="0" applyFont="1" applyBorder="1" applyAlignment="1" applyProtection="1">
      <alignment horizontal="center" vertical="center" wrapText="1"/>
      <protection locked="0"/>
    </xf>
    <xf numFmtId="0" fontId="10" fillId="0" borderId="24" xfId="0" applyFont="1" applyBorder="1" applyAlignment="1">
      <alignment horizontal="center" vertical="center"/>
    </xf>
    <xf numFmtId="0" fontId="10" fillId="0" borderId="0" xfId="0" applyFont="1" applyAlignment="1">
      <alignment vertical="center"/>
    </xf>
    <xf numFmtId="0" fontId="23" fillId="8" borderId="12" xfId="0" applyFont="1" applyFill="1" applyBorder="1" applyAlignment="1" applyProtection="1">
      <alignment horizontal="justify" vertical="center" wrapText="1"/>
      <protection locked="0"/>
    </xf>
    <xf numFmtId="9" fontId="14" fillId="8" borderId="12" xfId="0" applyNumberFormat="1" applyFont="1" applyFill="1" applyBorder="1" applyAlignment="1">
      <alignment vertical="center"/>
    </xf>
    <xf numFmtId="0" fontId="10" fillId="0" borderId="0" xfId="0" applyFont="1" applyAlignment="1">
      <alignment horizontal="center" vertical="center"/>
    </xf>
    <xf numFmtId="0" fontId="10" fillId="0" borderId="0" xfId="0" applyFont="1" applyAlignment="1">
      <alignment vertical="center" wrapText="1"/>
    </xf>
    <xf numFmtId="0" fontId="14" fillId="8" borderId="9" xfId="0" applyFont="1" applyFill="1" applyBorder="1" applyAlignment="1">
      <alignment vertical="center"/>
    </xf>
    <xf numFmtId="9" fontId="14" fillId="8" borderId="9" xfId="0" applyNumberFormat="1" applyFont="1" applyFill="1" applyBorder="1" applyAlignment="1">
      <alignment vertical="center"/>
    </xf>
    <xf numFmtId="0" fontId="11" fillId="5" borderId="34" xfId="0" applyFont="1" applyFill="1" applyBorder="1" applyAlignment="1">
      <alignment vertical="center" wrapText="1"/>
    </xf>
    <xf numFmtId="9" fontId="10" fillId="5" borderId="27" xfId="0" applyNumberFormat="1" applyFont="1" applyFill="1" applyBorder="1" applyAlignment="1">
      <alignment vertical="center"/>
    </xf>
    <xf numFmtId="9" fontId="10" fillId="5" borderId="9" xfId="0" applyNumberFormat="1" applyFont="1" applyFill="1" applyBorder="1" applyAlignment="1">
      <alignment vertical="center" wrapText="1"/>
    </xf>
    <xf numFmtId="9" fontId="10" fillId="5" borderId="28" xfId="0" applyNumberFormat="1" applyFont="1" applyFill="1" applyBorder="1" applyAlignment="1">
      <alignment vertical="center" wrapText="1"/>
    </xf>
    <xf numFmtId="0" fontId="10" fillId="5" borderId="12" xfId="0" applyFont="1" applyFill="1" applyBorder="1" applyAlignment="1">
      <alignment vertical="center"/>
    </xf>
    <xf numFmtId="0" fontId="10" fillId="0" borderId="27" xfId="0" applyFont="1" applyFill="1" applyBorder="1" applyAlignment="1">
      <alignment horizontal="center" vertical="center"/>
    </xf>
    <xf numFmtId="0" fontId="10" fillId="0" borderId="9" xfId="0" applyFont="1" applyFill="1" applyBorder="1" applyAlignment="1">
      <alignment vertical="center" wrapText="1"/>
    </xf>
    <xf numFmtId="0" fontId="11" fillId="0" borderId="28" xfId="0" applyFont="1" applyFill="1" applyBorder="1" applyAlignment="1">
      <alignment vertical="center" wrapText="1"/>
    </xf>
    <xf numFmtId="0" fontId="11" fillId="0" borderId="27" xfId="0" applyFont="1" applyFill="1" applyBorder="1" applyAlignment="1">
      <alignment horizontal="justify" vertical="center" wrapText="1"/>
    </xf>
    <xf numFmtId="0" fontId="11" fillId="0" borderId="9" xfId="0" applyFont="1" applyFill="1" applyBorder="1" applyAlignment="1">
      <alignment horizontal="center" vertical="center" wrapText="1"/>
    </xf>
    <xf numFmtId="0" fontId="11" fillId="0" borderId="9" xfId="0" applyFont="1" applyFill="1" applyBorder="1" applyAlignment="1">
      <alignment vertical="center" wrapText="1"/>
    </xf>
    <xf numFmtId="0" fontId="10" fillId="0" borderId="9" xfId="0" applyFont="1" applyFill="1" applyBorder="1" applyAlignment="1">
      <alignment vertical="center"/>
    </xf>
    <xf numFmtId="0" fontId="10" fillId="0" borderId="27" xfId="0" applyFont="1" applyFill="1" applyBorder="1" applyAlignment="1">
      <alignment vertical="center"/>
    </xf>
    <xf numFmtId="0" fontId="10" fillId="0" borderId="28" xfId="0" applyFont="1" applyFill="1" applyBorder="1" applyAlignment="1">
      <alignment vertical="center" wrapText="1"/>
    </xf>
    <xf numFmtId="0" fontId="10" fillId="0" borderId="17" xfId="0" applyFont="1" applyFill="1" applyBorder="1" applyAlignment="1">
      <alignment vertical="center"/>
    </xf>
    <xf numFmtId="9" fontId="10" fillId="0" borderId="27" xfId="2" applyFont="1" applyFill="1" applyBorder="1" applyAlignment="1">
      <alignment vertical="center" wrapText="1"/>
    </xf>
    <xf numFmtId="0" fontId="10" fillId="0" borderId="27" xfId="0" applyFont="1" applyFill="1" applyBorder="1" applyAlignment="1">
      <alignment vertical="center" wrapText="1"/>
    </xf>
    <xf numFmtId="0" fontId="1" fillId="0" borderId="0" xfId="0" applyFont="1" applyFill="1" applyAlignment="1">
      <alignment vertical="center" wrapText="1"/>
    </xf>
    <xf numFmtId="0" fontId="1" fillId="0" borderId="0" xfId="0" applyFont="1" applyFill="1" applyAlignment="1">
      <alignment vertical="center"/>
    </xf>
    <xf numFmtId="0" fontId="11" fillId="0" borderId="27" xfId="0" applyFont="1" applyFill="1" applyBorder="1" applyAlignment="1">
      <alignment vertical="center" wrapText="1"/>
    </xf>
    <xf numFmtId="0" fontId="15" fillId="0" borderId="27" xfId="0" applyFont="1" applyFill="1" applyBorder="1" applyAlignment="1">
      <alignment vertical="center" wrapText="1"/>
    </xf>
    <xf numFmtId="0" fontId="10" fillId="0" borderId="24" xfId="0" applyFont="1" applyFill="1" applyBorder="1" applyAlignment="1">
      <alignment horizontal="center" vertical="center"/>
    </xf>
    <xf numFmtId="0" fontId="20" fillId="0" borderId="9" xfId="0" applyFont="1" applyFill="1" applyBorder="1" applyAlignment="1" applyProtection="1">
      <alignment horizontal="justify" vertical="center" wrapText="1"/>
      <protection locked="0"/>
    </xf>
    <xf numFmtId="0" fontId="20" fillId="0" borderId="28" xfId="0" applyFont="1" applyFill="1" applyBorder="1" applyAlignment="1" applyProtection="1">
      <alignment horizontal="justify" vertical="center" wrapText="1"/>
      <protection locked="0"/>
    </xf>
    <xf numFmtId="0" fontId="20" fillId="0" borderId="27" xfId="0" applyFont="1" applyFill="1" applyBorder="1" applyAlignment="1">
      <alignment horizontal="justify" vertical="center" wrapText="1"/>
    </xf>
    <xf numFmtId="9" fontId="20" fillId="0" borderId="9" xfId="2" applyFont="1" applyFill="1" applyBorder="1" applyAlignment="1">
      <alignment horizontal="center" vertical="center" wrapText="1"/>
    </xf>
    <xf numFmtId="0" fontId="20" fillId="0" borderId="9" xfId="0" applyFont="1" applyFill="1" applyBorder="1" applyAlignment="1">
      <alignment horizontal="justify" vertical="center" wrapText="1"/>
    </xf>
    <xf numFmtId="9" fontId="20" fillId="0" borderId="9" xfId="0" applyNumberFormat="1" applyFont="1" applyFill="1" applyBorder="1" applyAlignment="1">
      <alignment horizontal="justify" vertical="center" wrapText="1"/>
    </xf>
    <xf numFmtId="0" fontId="20" fillId="0" borderId="27" xfId="0" applyFont="1" applyFill="1" applyBorder="1" applyAlignment="1" applyProtection="1">
      <alignment horizontal="justify" vertical="center" wrapText="1"/>
      <protection locked="0"/>
    </xf>
    <xf numFmtId="0" fontId="10" fillId="0" borderId="32" xfId="0" applyFont="1" applyFill="1" applyBorder="1" applyAlignment="1">
      <alignment horizontal="center" vertical="center"/>
    </xf>
    <xf numFmtId="0" fontId="20" fillId="0" borderId="13" xfId="0" applyFont="1" applyFill="1" applyBorder="1" applyAlignment="1" applyProtection="1">
      <alignment horizontal="justify" vertical="center" wrapText="1"/>
      <protection locked="0"/>
    </xf>
    <xf numFmtId="0" fontId="20" fillId="0" borderId="29" xfId="0" applyFont="1" applyFill="1" applyBorder="1" applyAlignment="1" applyProtection="1">
      <alignment horizontal="justify" vertical="center" wrapText="1"/>
      <protection locked="0"/>
    </xf>
    <xf numFmtId="0" fontId="20" fillId="0" borderId="15" xfId="0" applyFont="1" applyFill="1" applyBorder="1" applyAlignment="1">
      <alignment horizontal="justify" vertical="center" wrapText="1"/>
    </xf>
    <xf numFmtId="9" fontId="20" fillId="0" borderId="13" xfId="2" applyFont="1" applyFill="1" applyBorder="1" applyAlignment="1">
      <alignment horizontal="center" vertical="center" wrapText="1"/>
    </xf>
    <xf numFmtId="0" fontId="20" fillId="0" borderId="13" xfId="0" applyFont="1" applyFill="1" applyBorder="1" applyAlignment="1">
      <alignment horizontal="justify" vertical="center" wrapText="1"/>
    </xf>
    <xf numFmtId="9" fontId="10" fillId="0" borderId="13" xfId="0" applyNumberFormat="1" applyFont="1" applyFill="1" applyBorder="1" applyAlignment="1">
      <alignment vertical="center"/>
    </xf>
    <xf numFmtId="0" fontId="20" fillId="0" borderId="15" xfId="0" applyFont="1" applyFill="1" applyBorder="1" applyAlignment="1" applyProtection="1">
      <alignment horizontal="justify" vertical="center" wrapText="1"/>
      <protection locked="0"/>
    </xf>
    <xf numFmtId="0" fontId="10" fillId="0" borderId="20" xfId="0" applyFont="1" applyFill="1" applyBorder="1" applyAlignment="1">
      <alignment vertical="center"/>
    </xf>
    <xf numFmtId="9" fontId="10" fillId="0" borderId="15" xfId="2" applyFont="1" applyFill="1" applyBorder="1" applyAlignment="1">
      <alignment vertical="center" wrapText="1"/>
    </xf>
    <xf numFmtId="0" fontId="10" fillId="0" borderId="15" xfId="0" applyFont="1" applyFill="1" applyBorder="1" applyAlignment="1">
      <alignment vertical="center" wrapText="1"/>
    </xf>
    <xf numFmtId="0" fontId="18" fillId="0" borderId="9" xfId="0" applyFont="1" applyFill="1" applyBorder="1" applyAlignment="1">
      <alignment vertical="center"/>
    </xf>
    <xf numFmtId="0" fontId="16" fillId="0" borderId="9" xfId="0" applyFont="1" applyFill="1" applyBorder="1" applyAlignment="1">
      <alignment horizontal="justify" vertical="center" wrapText="1"/>
    </xf>
    <xf numFmtId="0" fontId="10" fillId="11" borderId="9" xfId="0" applyFont="1" applyFill="1" applyBorder="1" applyAlignment="1">
      <alignment horizontal="center" vertical="center" wrapText="1"/>
    </xf>
    <xf numFmtId="0" fontId="1" fillId="0" borderId="0" xfId="0" applyFont="1" applyAlignment="1">
      <alignment horizontal="center" vertical="center" wrapText="1"/>
    </xf>
    <xf numFmtId="0" fontId="10" fillId="0" borderId="27" xfId="0" applyFont="1" applyBorder="1" applyAlignment="1">
      <alignment horizontal="center" vertical="center" wrapText="1"/>
    </xf>
    <xf numFmtId="0" fontId="10" fillId="0" borderId="9" xfId="0" applyFont="1" applyBorder="1" applyAlignment="1">
      <alignment horizontal="center" vertical="center" wrapText="1"/>
    </xf>
    <xf numFmtId="9" fontId="10" fillId="0" borderId="27" xfId="2" applyFont="1" applyFill="1" applyBorder="1" applyAlignment="1">
      <alignment horizontal="center" vertical="center" wrapText="1"/>
    </xf>
    <xf numFmtId="0" fontId="10" fillId="0" borderId="9" xfId="0" applyFont="1" applyFill="1" applyBorder="1" applyAlignment="1">
      <alignment horizontal="center" vertical="center" wrapText="1"/>
    </xf>
    <xf numFmtId="0" fontId="10" fillId="0" borderId="28" xfId="0" applyFont="1" applyFill="1" applyBorder="1" applyAlignment="1">
      <alignment horizontal="center" vertical="center" wrapText="1"/>
    </xf>
    <xf numFmtId="10" fontId="10" fillId="0" borderId="9" xfId="0" applyNumberFormat="1" applyFont="1" applyFill="1" applyBorder="1" applyAlignment="1">
      <alignment horizontal="center" vertical="center" wrapText="1"/>
    </xf>
    <xf numFmtId="9" fontId="10" fillId="0" borderId="9" xfId="0" applyNumberFormat="1" applyFont="1" applyFill="1" applyBorder="1" applyAlignment="1">
      <alignment horizontal="center" vertical="center" wrapText="1"/>
    </xf>
    <xf numFmtId="0" fontId="10" fillId="0" borderId="27" xfId="0" applyFont="1" applyFill="1" applyBorder="1" applyAlignment="1">
      <alignment horizontal="center" vertical="center" wrapText="1"/>
    </xf>
    <xf numFmtId="0" fontId="10" fillId="11" borderId="28" xfId="0" applyFont="1" applyFill="1" applyBorder="1" applyAlignment="1">
      <alignment horizontal="center" vertical="center" wrapText="1"/>
    </xf>
    <xf numFmtId="9" fontId="10" fillId="0" borderId="15" xfId="2" applyFont="1" applyFill="1" applyBorder="1" applyAlignment="1">
      <alignment horizontal="center" vertical="center" wrapText="1"/>
    </xf>
    <xf numFmtId="0" fontId="10" fillId="0" borderId="0" xfId="0" applyFont="1" applyAlignment="1">
      <alignment horizontal="center" vertical="center" wrapText="1"/>
    </xf>
    <xf numFmtId="0" fontId="14" fillId="13" borderId="40" xfId="0" applyFont="1" applyFill="1" applyBorder="1" applyAlignment="1">
      <alignment horizontal="center" vertical="center" wrapText="1"/>
    </xf>
    <xf numFmtId="9" fontId="14" fillId="0" borderId="9" xfId="0" applyNumberFormat="1" applyFont="1" applyBorder="1" applyAlignment="1">
      <alignment horizontal="center" vertical="center" wrapText="1"/>
    </xf>
    <xf numFmtId="10" fontId="14" fillId="0" borderId="9" xfId="0" applyNumberFormat="1" applyFont="1" applyFill="1" applyBorder="1" applyAlignment="1">
      <alignment horizontal="center" vertical="center" wrapText="1"/>
    </xf>
    <xf numFmtId="9" fontId="14" fillId="0" borderId="9" xfId="0" applyNumberFormat="1" applyFont="1" applyFill="1" applyBorder="1" applyAlignment="1">
      <alignment horizontal="center" vertical="center" wrapText="1"/>
    </xf>
    <xf numFmtId="0" fontId="14" fillId="0" borderId="9" xfId="0" applyFont="1" applyBorder="1" applyAlignment="1">
      <alignment horizontal="center" vertical="center" wrapText="1"/>
    </xf>
    <xf numFmtId="9" fontId="14" fillId="0" borderId="9" xfId="2" applyFont="1" applyFill="1" applyBorder="1" applyAlignment="1">
      <alignment horizontal="center" vertical="center" wrapText="1"/>
    </xf>
    <xf numFmtId="0" fontId="14" fillId="11" borderId="9" xfId="0" applyFont="1" applyFill="1" applyBorder="1" applyAlignment="1">
      <alignment horizontal="center" vertical="center" wrapText="1"/>
    </xf>
    <xf numFmtId="9" fontId="1" fillId="0" borderId="0" xfId="0" applyNumberFormat="1" applyFont="1" applyAlignment="1">
      <alignment horizontal="center" vertical="center"/>
    </xf>
    <xf numFmtId="9" fontId="10" fillId="5" borderId="12" xfId="0" applyNumberFormat="1" applyFont="1" applyFill="1" applyBorder="1" applyAlignment="1">
      <alignment horizontal="center" vertical="center"/>
    </xf>
    <xf numFmtId="41" fontId="10" fillId="5" borderId="12" xfId="1" applyFont="1" applyFill="1" applyBorder="1" applyAlignment="1">
      <alignment horizontal="center" vertical="center"/>
    </xf>
    <xf numFmtId="41" fontId="10" fillId="5" borderId="35" xfId="1" applyFont="1" applyFill="1" applyBorder="1" applyAlignment="1">
      <alignment horizontal="center" vertical="center"/>
    </xf>
    <xf numFmtId="0" fontId="10" fillId="5" borderId="9" xfId="0" applyFont="1" applyFill="1" applyBorder="1" applyAlignment="1">
      <alignment horizontal="center" vertical="center"/>
    </xf>
    <xf numFmtId="41" fontId="10" fillId="5" borderId="9" xfId="1" applyFont="1" applyFill="1" applyBorder="1" applyAlignment="1">
      <alignment horizontal="center" vertical="center"/>
    </xf>
    <xf numFmtId="41" fontId="10" fillId="5" borderId="28" xfId="1" applyFont="1" applyFill="1" applyBorder="1" applyAlignment="1">
      <alignment horizontal="center" vertical="center"/>
    </xf>
    <xf numFmtId="9" fontId="10" fillId="5" borderId="9" xfId="0" applyNumberFormat="1" applyFont="1" applyFill="1" applyBorder="1" applyAlignment="1">
      <alignment horizontal="center" vertical="center"/>
    </xf>
    <xf numFmtId="9" fontId="10" fillId="5" borderId="28" xfId="0" applyNumberFormat="1" applyFont="1" applyFill="1" applyBorder="1" applyAlignment="1">
      <alignment horizontal="center" vertical="center"/>
    </xf>
    <xf numFmtId="10" fontId="10" fillId="0" borderId="9" xfId="0" applyNumberFormat="1" applyFont="1" applyFill="1" applyBorder="1" applyAlignment="1">
      <alignment horizontal="center" vertical="center"/>
    </xf>
    <xf numFmtId="9" fontId="10" fillId="0" borderId="9" xfId="0" applyNumberFormat="1" applyFont="1" applyFill="1" applyBorder="1" applyAlignment="1">
      <alignment horizontal="center" vertical="center"/>
    </xf>
    <xf numFmtId="9" fontId="10" fillId="0" borderId="28" xfId="0" applyNumberFormat="1" applyFont="1" applyFill="1" applyBorder="1" applyAlignment="1">
      <alignment horizontal="center" vertical="center"/>
    </xf>
    <xf numFmtId="9" fontId="10" fillId="0" borderId="9" xfId="2" applyFont="1" applyFill="1" applyBorder="1" applyAlignment="1">
      <alignment horizontal="center" vertical="center"/>
    </xf>
    <xf numFmtId="0" fontId="10" fillId="0" borderId="9" xfId="0" applyFont="1" applyFill="1" applyBorder="1" applyAlignment="1">
      <alignment horizontal="center" vertical="center"/>
    </xf>
    <xf numFmtId="0" fontId="10" fillId="0" borderId="28" xfId="0" applyFont="1" applyFill="1" applyBorder="1" applyAlignment="1">
      <alignment horizontal="center" vertical="center"/>
    </xf>
    <xf numFmtId="0" fontId="10" fillId="5" borderId="10" xfId="0" applyFont="1" applyFill="1" applyBorder="1" applyAlignment="1">
      <alignment horizontal="center" vertical="center"/>
    </xf>
    <xf numFmtId="0" fontId="10" fillId="5" borderId="14" xfId="0" applyFont="1" applyFill="1" applyBorder="1" applyAlignment="1">
      <alignment horizontal="center" vertical="center"/>
    </xf>
    <xf numFmtId="0" fontId="10" fillId="11" borderId="28" xfId="0" applyFont="1" applyFill="1" applyBorder="1" applyAlignment="1">
      <alignment horizontal="center" vertical="center"/>
    </xf>
    <xf numFmtId="9" fontId="20" fillId="0" borderId="9" xfId="0" applyNumberFormat="1" applyFont="1" applyBorder="1" applyAlignment="1" applyProtection="1">
      <alignment horizontal="center" vertical="center" wrapText="1"/>
      <protection locked="0"/>
    </xf>
    <xf numFmtId="9" fontId="20" fillId="0" borderId="28" xfId="0" applyNumberFormat="1" applyFont="1" applyBorder="1" applyAlignment="1" applyProtection="1">
      <alignment horizontal="center" vertical="center" wrapText="1"/>
      <protection locked="0"/>
    </xf>
    <xf numFmtId="9" fontId="20" fillId="0" borderId="28" xfId="2" applyFont="1" applyBorder="1" applyAlignment="1">
      <alignment horizontal="center" vertical="center" wrapText="1"/>
    </xf>
    <xf numFmtId="9" fontId="20" fillId="0" borderId="28" xfId="2" applyFont="1" applyFill="1" applyBorder="1" applyAlignment="1">
      <alignment horizontal="center" vertical="center" wrapText="1"/>
    </xf>
    <xf numFmtId="9" fontId="20" fillId="0" borderId="29" xfId="2" applyFont="1" applyFill="1" applyBorder="1" applyAlignment="1">
      <alignment horizontal="center" vertical="center" wrapText="1"/>
    </xf>
    <xf numFmtId="0" fontId="10" fillId="11" borderId="27" xfId="0" applyFont="1" applyFill="1" applyBorder="1" applyAlignment="1">
      <alignment horizontal="center" vertical="center" wrapText="1"/>
    </xf>
    <xf numFmtId="0" fontId="14" fillId="0" borderId="9" xfId="0" applyFont="1" applyFill="1" applyBorder="1" applyAlignment="1">
      <alignment horizontal="center" vertical="center" wrapText="1"/>
    </xf>
    <xf numFmtId="9" fontId="14" fillId="0" borderId="27" xfId="2" applyFont="1" applyFill="1" applyBorder="1" applyAlignment="1">
      <alignment horizontal="center" vertical="center" wrapText="1"/>
    </xf>
    <xf numFmtId="41" fontId="10" fillId="0" borderId="12" xfId="1" applyFont="1" applyFill="1" applyBorder="1" applyAlignment="1">
      <alignment horizontal="center" vertical="center"/>
    </xf>
    <xf numFmtId="0" fontId="10" fillId="0" borderId="7" xfId="0" applyFont="1" applyFill="1" applyBorder="1" applyAlignment="1">
      <alignment horizontal="center" vertical="center"/>
    </xf>
    <xf numFmtId="0" fontId="18" fillId="0" borderId="9" xfId="0" applyFont="1" applyFill="1" applyBorder="1" applyAlignment="1">
      <alignment horizontal="center" vertical="center"/>
    </xf>
    <xf numFmtId="0" fontId="10" fillId="0" borderId="10" xfId="0" applyFont="1" applyFill="1" applyBorder="1" applyAlignment="1">
      <alignment horizontal="center" vertical="center"/>
    </xf>
    <xf numFmtId="0" fontId="14" fillId="13" borderId="27" xfId="0" applyFont="1" applyFill="1" applyBorder="1" applyAlignment="1">
      <alignment horizontal="center" vertical="center" wrapText="1"/>
    </xf>
    <xf numFmtId="0" fontId="14" fillId="13" borderId="9" xfId="0" applyFont="1" applyFill="1" applyBorder="1" applyAlignment="1">
      <alignment horizontal="center" vertical="center" wrapText="1"/>
    </xf>
    <xf numFmtId="0" fontId="14" fillId="13" borderId="28" xfId="0" applyFont="1" applyFill="1" applyBorder="1" applyAlignment="1">
      <alignment horizontal="center" vertical="center" wrapText="1"/>
    </xf>
    <xf numFmtId="9" fontId="14" fillId="0" borderId="15" xfId="2" applyFont="1" applyFill="1" applyBorder="1" applyAlignment="1">
      <alignment horizontal="center" vertical="center" wrapText="1"/>
    </xf>
    <xf numFmtId="9" fontId="26" fillId="0" borderId="41" xfId="2" applyNumberFormat="1" applyFont="1" applyBorder="1" applyAlignment="1">
      <alignment horizontal="center" vertical="center" wrapText="1"/>
    </xf>
    <xf numFmtId="0" fontId="14" fillId="9" borderId="27" xfId="0" applyFont="1" applyFill="1" applyBorder="1" applyAlignment="1">
      <alignment vertical="center" wrapText="1"/>
    </xf>
    <xf numFmtId="0" fontId="14" fillId="10" borderId="27" xfId="0" applyFont="1" applyFill="1" applyBorder="1" applyAlignment="1">
      <alignment vertical="center" wrapText="1"/>
    </xf>
    <xf numFmtId="0" fontId="14" fillId="7" borderId="27" xfId="0" applyFont="1" applyFill="1" applyBorder="1" applyAlignment="1">
      <alignment vertical="center" wrapText="1"/>
    </xf>
    <xf numFmtId="0" fontId="4" fillId="0" borderId="0" xfId="0" applyFont="1" applyAlignment="1">
      <alignment vertical="center" wrapText="1"/>
    </xf>
    <xf numFmtId="0" fontId="14" fillId="9" borderId="9" xfId="0" applyFont="1" applyFill="1" applyBorder="1" applyAlignment="1" applyProtection="1">
      <alignment vertical="center" wrapText="1"/>
      <protection locked="0"/>
    </xf>
    <xf numFmtId="0" fontId="14" fillId="9" borderId="28" xfId="0" applyFont="1" applyFill="1" applyBorder="1" applyAlignment="1" applyProtection="1">
      <alignment vertical="center" wrapText="1"/>
      <protection locked="0"/>
    </xf>
    <xf numFmtId="9" fontId="10" fillId="0" borderId="9" xfId="0" applyNumberFormat="1" applyFont="1" applyBorder="1" applyAlignment="1" applyProtection="1">
      <alignment vertical="center" wrapText="1"/>
      <protection locked="0"/>
    </xf>
    <xf numFmtId="9" fontId="10" fillId="0" borderId="28" xfId="0" applyNumberFormat="1" applyFont="1" applyBorder="1" applyAlignment="1" applyProtection="1">
      <alignment vertical="center" wrapText="1"/>
      <protection locked="0"/>
    </xf>
    <xf numFmtId="0" fontId="10" fillId="0" borderId="9" xfId="0" applyFont="1" applyBorder="1" applyAlignment="1" applyProtection="1">
      <alignment vertical="center" wrapText="1"/>
      <protection locked="0"/>
    </xf>
    <xf numFmtId="0" fontId="10" fillId="0" borderId="28" xfId="0" applyFont="1" applyBorder="1" applyAlignment="1" applyProtection="1">
      <alignment vertical="center" wrapText="1"/>
      <protection locked="0"/>
    </xf>
    <xf numFmtId="9" fontId="10" fillId="0" borderId="9" xfId="2" applyFont="1" applyFill="1" applyBorder="1" applyAlignment="1" applyProtection="1">
      <alignment vertical="center" wrapText="1"/>
      <protection locked="0"/>
    </xf>
    <xf numFmtId="0" fontId="10" fillId="0" borderId="9" xfId="0" applyFont="1" applyFill="1" applyBorder="1" applyAlignment="1" applyProtection="1">
      <alignment vertical="center" wrapText="1"/>
      <protection locked="0"/>
    </xf>
    <xf numFmtId="0" fontId="10" fillId="0" borderId="28" xfId="0" applyFont="1" applyFill="1" applyBorder="1" applyAlignment="1" applyProtection="1">
      <alignment vertical="center" wrapText="1"/>
      <protection locked="0"/>
    </xf>
    <xf numFmtId="0" fontId="10" fillId="11" borderId="9" xfId="0" applyFont="1" applyFill="1" applyBorder="1" applyAlignment="1" applyProtection="1">
      <alignment vertical="center" wrapText="1"/>
      <protection locked="0"/>
    </xf>
    <xf numFmtId="0" fontId="10" fillId="11" borderId="28" xfId="0" applyFont="1" applyFill="1" applyBorder="1" applyAlignment="1" applyProtection="1">
      <alignment vertical="center" wrapText="1"/>
      <protection locked="0"/>
    </xf>
    <xf numFmtId="0" fontId="10" fillId="0" borderId="13" xfId="0" applyFont="1" applyFill="1" applyBorder="1" applyAlignment="1" applyProtection="1">
      <alignment vertical="center" wrapText="1"/>
      <protection locked="0"/>
    </xf>
    <xf numFmtId="0" fontId="10" fillId="0" borderId="29" xfId="0" applyFont="1" applyFill="1" applyBorder="1" applyAlignment="1" applyProtection="1">
      <alignment vertical="center" wrapText="1"/>
      <protection locked="0"/>
    </xf>
    <xf numFmtId="0" fontId="14" fillId="10" borderId="9" xfId="0" applyFont="1" applyFill="1" applyBorder="1" applyAlignment="1" applyProtection="1">
      <alignment vertical="center" wrapText="1"/>
      <protection locked="0"/>
    </xf>
    <xf numFmtId="0" fontId="14" fillId="10" borderId="28" xfId="0" applyFont="1" applyFill="1" applyBorder="1" applyAlignment="1" applyProtection="1">
      <alignment vertical="center" wrapText="1"/>
      <protection locked="0"/>
    </xf>
    <xf numFmtId="0" fontId="14" fillId="7" borderId="9" xfId="0" applyFont="1" applyFill="1" applyBorder="1" applyAlignment="1" applyProtection="1">
      <alignment vertical="center" wrapText="1"/>
      <protection locked="0"/>
    </xf>
    <xf numFmtId="0" fontId="14" fillId="7" borderId="28" xfId="0" applyFont="1" applyFill="1" applyBorder="1" applyAlignment="1" applyProtection="1">
      <alignment vertical="center" wrapText="1"/>
      <protection locked="0"/>
    </xf>
    <xf numFmtId="41" fontId="10" fillId="0" borderId="9" xfId="1" applyFont="1" applyBorder="1" applyAlignment="1" applyProtection="1">
      <alignment vertical="center" wrapText="1"/>
      <protection locked="0"/>
    </xf>
    <xf numFmtId="0" fontId="10" fillId="0" borderId="9" xfId="0" applyFont="1" applyFill="1" applyBorder="1" applyAlignment="1" applyProtection="1">
      <alignment vertical="center" wrapText="1"/>
    </xf>
    <xf numFmtId="0" fontId="14" fillId="11" borderId="9" xfId="0" applyFont="1" applyFill="1" applyBorder="1" applyAlignment="1">
      <alignment horizontal="center" vertical="center"/>
    </xf>
    <xf numFmtId="0" fontId="10" fillId="0" borderId="9" xfId="0" applyFont="1" applyBorder="1" applyAlignment="1">
      <alignment vertical="center"/>
    </xf>
    <xf numFmtId="0" fontId="10" fillId="0" borderId="9" xfId="0" applyFont="1" applyBorder="1" applyAlignment="1">
      <alignment horizontal="center" vertical="center"/>
    </xf>
    <xf numFmtId="41" fontId="10" fillId="0" borderId="9" xfId="1" applyFont="1" applyFill="1" applyBorder="1" applyAlignment="1">
      <alignment horizontal="center" vertical="center"/>
    </xf>
    <xf numFmtId="41" fontId="20" fillId="0" borderId="9" xfId="1" applyFont="1" applyBorder="1" applyAlignment="1">
      <alignment horizontal="center" vertical="center" wrapText="1"/>
    </xf>
    <xf numFmtId="166" fontId="20" fillId="0" borderId="9" xfId="1" applyNumberFormat="1" applyFont="1" applyBorder="1" applyAlignment="1">
      <alignment horizontal="center" vertical="center" wrapText="1"/>
    </xf>
    <xf numFmtId="166" fontId="20" fillId="0" borderId="28" xfId="1" applyNumberFormat="1" applyFont="1" applyBorder="1" applyAlignment="1">
      <alignment horizontal="center" vertical="center" wrapText="1"/>
    </xf>
    <xf numFmtId="9" fontId="15" fillId="0" borderId="16" xfId="2" applyFont="1" applyBorder="1" applyAlignment="1">
      <alignment horizontal="center" vertical="center" wrapText="1"/>
    </xf>
    <xf numFmtId="0" fontId="10" fillId="0" borderId="9" xfId="0" applyFont="1" applyBorder="1" applyAlignment="1">
      <alignment horizontal="left" vertical="center" wrapText="1"/>
    </xf>
    <xf numFmtId="0" fontId="10" fillId="0" borderId="9" xfId="0" applyFont="1" applyBorder="1" applyAlignment="1">
      <alignment horizontal="left" vertical="center"/>
    </xf>
    <xf numFmtId="0" fontId="5" fillId="0" borderId="23"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6" fillId="0" borderId="15" xfId="0" applyFont="1" applyBorder="1" applyAlignment="1">
      <alignment horizontal="center" vertical="center" wrapText="1"/>
    </xf>
    <xf numFmtId="0" fontId="6" fillId="0" borderId="13" xfId="0" applyFont="1" applyBorder="1" applyAlignment="1">
      <alignment horizontal="center" vertical="center" wrapText="1"/>
    </xf>
    <xf numFmtId="0" fontId="24" fillId="0" borderId="37" xfId="0" applyFont="1" applyBorder="1" applyAlignment="1">
      <alignment horizontal="center" vertical="center" wrapText="1"/>
    </xf>
    <xf numFmtId="0" fontId="24" fillId="0" borderId="38" xfId="0" applyFont="1" applyBorder="1" applyAlignment="1">
      <alignment horizontal="center" vertical="center" wrapText="1"/>
    </xf>
    <xf numFmtId="0" fontId="24" fillId="0" borderId="39" xfId="0" applyFont="1" applyBorder="1" applyAlignment="1">
      <alignment horizontal="center" vertical="center" wrapText="1"/>
    </xf>
    <xf numFmtId="0" fontId="4" fillId="0" borderId="0" xfId="0" applyFont="1" applyAlignment="1">
      <alignment horizontal="center" vertical="center"/>
    </xf>
    <xf numFmtId="0" fontId="1" fillId="11" borderId="23" xfId="0" applyFont="1" applyFill="1" applyBorder="1" applyAlignment="1">
      <alignment horizontal="center" vertical="center"/>
    </xf>
    <xf numFmtId="0" fontId="1" fillId="11" borderId="5" xfId="0" applyFont="1" applyFill="1" applyBorder="1" applyAlignment="1">
      <alignment horizontal="center" vertical="center"/>
    </xf>
    <xf numFmtId="0" fontId="1" fillId="11" borderId="27" xfId="0" applyFont="1" applyFill="1" applyBorder="1" applyAlignment="1">
      <alignment horizontal="center" vertical="center"/>
    </xf>
    <xf numFmtId="0" fontId="1" fillId="11" borderId="28" xfId="0" applyFont="1" applyFill="1" applyBorder="1" applyAlignment="1">
      <alignment horizontal="center" vertical="center"/>
    </xf>
    <xf numFmtId="0" fontId="1" fillId="11" borderId="15" xfId="0" applyFont="1" applyFill="1" applyBorder="1" applyAlignment="1">
      <alignment horizontal="center" vertical="center"/>
    </xf>
    <xf numFmtId="0" fontId="1" fillId="11" borderId="29" xfId="0" applyFont="1" applyFill="1" applyBorder="1" applyAlignment="1">
      <alignment horizontal="center" vertical="center"/>
    </xf>
    <xf numFmtId="0" fontId="1" fillId="0" borderId="2" xfId="0" applyFont="1" applyBorder="1" applyAlignment="1">
      <alignment horizontal="left" vertical="center" wrapText="1"/>
    </xf>
    <xf numFmtId="0" fontId="1" fillId="0" borderId="9" xfId="0" applyFont="1" applyBorder="1" applyAlignment="1">
      <alignment horizontal="left" vertical="center"/>
    </xf>
    <xf numFmtId="0" fontId="1" fillId="0" borderId="2" xfId="0" applyFont="1" applyBorder="1" applyAlignment="1">
      <alignment horizontal="left" vertical="center"/>
    </xf>
    <xf numFmtId="0" fontId="14" fillId="11" borderId="9" xfId="0" applyFont="1" applyFill="1" applyBorder="1" applyAlignment="1">
      <alignment horizontal="center" vertical="center"/>
    </xf>
    <xf numFmtId="0" fontId="10" fillId="0" borderId="9" xfId="0" applyFont="1" applyBorder="1" applyAlignment="1">
      <alignment horizontal="center" vertical="center"/>
    </xf>
    <xf numFmtId="0" fontId="10" fillId="0" borderId="9" xfId="0" applyFont="1" applyBorder="1" applyAlignment="1">
      <alignment horizontal="center" vertical="center" wrapText="1"/>
    </xf>
    <xf numFmtId="0" fontId="27" fillId="0" borderId="9" xfId="0" applyFont="1" applyBorder="1" applyAlignment="1">
      <alignment horizontal="justify" vertical="center" wrapText="1"/>
    </xf>
    <xf numFmtId="0" fontId="27" fillId="0" borderId="9" xfId="0" applyFont="1" applyBorder="1" applyAlignment="1">
      <alignment horizontal="justify" vertical="center"/>
    </xf>
    <xf numFmtId="0" fontId="12" fillId="11" borderId="5" xfId="0" applyFont="1" applyFill="1" applyBorder="1" applyAlignment="1">
      <alignment horizontal="center" vertical="center"/>
    </xf>
    <xf numFmtId="0" fontId="12" fillId="11" borderId="28" xfId="0" applyFont="1" applyFill="1" applyBorder="1" applyAlignment="1">
      <alignment horizontal="center" vertical="center"/>
    </xf>
    <xf numFmtId="0" fontId="12" fillId="11" borderId="29" xfId="0" applyFont="1" applyFill="1" applyBorder="1" applyAlignment="1">
      <alignment horizontal="center" vertical="center"/>
    </xf>
    <xf numFmtId="0" fontId="12" fillId="11" borderId="23" xfId="0" applyFont="1" applyFill="1" applyBorder="1" applyAlignment="1">
      <alignment horizontal="center" vertical="center" wrapText="1"/>
    </xf>
    <xf numFmtId="0" fontId="12" fillId="11" borderId="4" xfId="0" applyFont="1" applyFill="1" applyBorder="1" applyAlignment="1">
      <alignment horizontal="center" vertical="center" wrapText="1"/>
    </xf>
    <xf numFmtId="0" fontId="12" fillId="11" borderId="27" xfId="0" applyFont="1" applyFill="1" applyBorder="1" applyAlignment="1">
      <alignment horizontal="center" vertical="center" wrapText="1"/>
    </xf>
    <xf numFmtId="0" fontId="12" fillId="11" borderId="9" xfId="0" applyFont="1" applyFill="1" applyBorder="1" applyAlignment="1">
      <alignment horizontal="center" vertical="center" wrapText="1"/>
    </xf>
    <xf numFmtId="0" fontId="10" fillId="9" borderId="11" xfId="0" applyFont="1" applyFill="1" applyBorder="1" applyAlignment="1">
      <alignment horizontal="center" vertical="center" wrapText="1"/>
    </xf>
    <xf numFmtId="0" fontId="10" fillId="9" borderId="18" xfId="0" applyFont="1" applyFill="1" applyBorder="1" applyAlignment="1">
      <alignment horizontal="center" vertical="center" wrapText="1"/>
    </xf>
    <xf numFmtId="0" fontId="10" fillId="9" borderId="19" xfId="0" applyFont="1" applyFill="1" applyBorder="1" applyAlignment="1">
      <alignment horizontal="center" vertical="center" wrapText="1"/>
    </xf>
    <xf numFmtId="0" fontId="14" fillId="9" borderId="27" xfId="0" applyFont="1" applyFill="1" applyBorder="1" applyAlignment="1">
      <alignment horizontal="center" vertical="center" wrapText="1"/>
    </xf>
    <xf numFmtId="0" fontId="14" fillId="9" borderId="9" xfId="0" applyFont="1" applyFill="1" applyBorder="1" applyAlignment="1">
      <alignment horizontal="center" vertical="center" wrapText="1"/>
    </xf>
    <xf numFmtId="0" fontId="14" fillId="9" borderId="28" xfId="0" applyFont="1" applyFill="1" applyBorder="1" applyAlignment="1">
      <alignment horizontal="center" vertical="center" wrapText="1"/>
    </xf>
    <xf numFmtId="0" fontId="12" fillId="11" borderId="23" xfId="0" applyFont="1" applyFill="1" applyBorder="1" applyAlignment="1">
      <alignment horizontal="center" vertical="center"/>
    </xf>
    <xf numFmtId="0" fontId="12" fillId="11" borderId="4" xfId="0" applyFont="1" applyFill="1" applyBorder="1" applyAlignment="1">
      <alignment horizontal="center" vertical="center"/>
    </xf>
    <xf numFmtId="0" fontId="12" fillId="11" borderId="27" xfId="0" applyFont="1" applyFill="1" applyBorder="1" applyAlignment="1">
      <alignment horizontal="center" vertical="center"/>
    </xf>
    <xf numFmtId="0" fontId="12" fillId="11" borderId="9" xfId="0" applyFont="1" applyFill="1" applyBorder="1" applyAlignment="1">
      <alignment horizontal="center" vertical="center"/>
    </xf>
    <xf numFmtId="0" fontId="13" fillId="6" borderId="25" xfId="0" applyFont="1" applyFill="1" applyBorder="1" applyAlignment="1">
      <alignment horizontal="center" vertical="center"/>
    </xf>
    <xf numFmtId="0" fontId="13" fillId="6" borderId="30" xfId="0" applyFont="1" applyFill="1" applyBorder="1" applyAlignment="1">
      <alignment horizontal="center" vertical="center"/>
    </xf>
    <xf numFmtId="0" fontId="13" fillId="6" borderId="22" xfId="0" applyFont="1" applyFill="1" applyBorder="1" applyAlignment="1">
      <alignment horizontal="center" vertical="center"/>
    </xf>
    <xf numFmtId="0" fontId="13" fillId="6" borderId="31" xfId="0" applyFont="1" applyFill="1" applyBorder="1" applyAlignment="1">
      <alignment horizontal="center" vertical="center"/>
    </xf>
    <xf numFmtId="0" fontId="13" fillId="6" borderId="6" xfId="0" applyFont="1" applyFill="1" applyBorder="1" applyAlignment="1">
      <alignment horizontal="center" vertical="center"/>
    </xf>
    <xf numFmtId="0" fontId="13" fillId="6" borderId="33" xfId="0" applyFont="1" applyFill="1" applyBorder="1" applyAlignment="1">
      <alignment horizontal="center" vertical="center"/>
    </xf>
    <xf numFmtId="0" fontId="10" fillId="7" borderId="1" xfId="0" applyFont="1" applyFill="1" applyBorder="1" applyAlignment="1">
      <alignment horizontal="center" vertical="center" wrapText="1"/>
    </xf>
    <xf numFmtId="0" fontId="10" fillId="7" borderId="3" xfId="0" applyFont="1" applyFill="1" applyBorder="1" applyAlignment="1">
      <alignment horizontal="center" vertical="center" wrapText="1"/>
    </xf>
    <xf numFmtId="0" fontId="10" fillId="7" borderId="21" xfId="0" applyFont="1" applyFill="1" applyBorder="1" applyAlignment="1">
      <alignment horizontal="center" vertical="center" wrapText="1"/>
    </xf>
    <xf numFmtId="0" fontId="10" fillId="7" borderId="23" xfId="0" applyFont="1" applyFill="1" applyBorder="1" applyAlignment="1">
      <alignment horizontal="center" vertical="center" wrapText="1"/>
    </xf>
    <xf numFmtId="0" fontId="10" fillId="7" borderId="4" xfId="0" applyFont="1" applyFill="1" applyBorder="1" applyAlignment="1">
      <alignment horizontal="center" vertical="center" wrapText="1"/>
    </xf>
    <xf numFmtId="0" fontId="10" fillId="7" borderId="5" xfId="0" applyFont="1" applyFill="1" applyBorder="1" applyAlignment="1">
      <alignment horizontal="center" vertical="center" wrapText="1"/>
    </xf>
    <xf numFmtId="0" fontId="14" fillId="7" borderId="27" xfId="0" applyFont="1" applyFill="1" applyBorder="1" applyAlignment="1">
      <alignment horizontal="center" vertical="center" wrapText="1"/>
    </xf>
    <xf numFmtId="0" fontId="14" fillId="7" borderId="9" xfId="0" applyFont="1" applyFill="1" applyBorder="1" applyAlignment="1">
      <alignment horizontal="center" vertical="center" wrapText="1"/>
    </xf>
    <xf numFmtId="0" fontId="14" fillId="7" borderId="28" xfId="0" applyFont="1" applyFill="1" applyBorder="1" applyAlignment="1">
      <alignment horizontal="center" vertical="center" wrapText="1"/>
    </xf>
    <xf numFmtId="0" fontId="14" fillId="13" borderId="27" xfId="0" applyFont="1" applyFill="1" applyBorder="1" applyAlignment="1">
      <alignment horizontal="center" vertical="center" wrapText="1"/>
    </xf>
    <xf numFmtId="0" fontId="14" fillId="13" borderId="9" xfId="0" applyFont="1" applyFill="1" applyBorder="1" applyAlignment="1">
      <alignment horizontal="center" vertical="center" wrapText="1"/>
    </xf>
    <xf numFmtId="0" fontId="14" fillId="13" borderId="28" xfId="0" applyFont="1" applyFill="1" applyBorder="1" applyAlignment="1">
      <alignment horizontal="center" vertical="center" wrapText="1"/>
    </xf>
    <xf numFmtId="0" fontId="14" fillId="13" borderId="11" xfId="0" applyFont="1" applyFill="1" applyBorder="1" applyAlignment="1">
      <alignment horizontal="center" vertical="center" wrapText="1"/>
    </xf>
    <xf numFmtId="0" fontId="14" fillId="13" borderId="18" xfId="0" applyFont="1" applyFill="1" applyBorder="1" applyAlignment="1">
      <alignment horizontal="center" vertical="center" wrapText="1"/>
    </xf>
    <xf numFmtId="0" fontId="14" fillId="13" borderId="19" xfId="0" applyFont="1" applyFill="1" applyBorder="1" applyAlignment="1">
      <alignment horizontal="center" vertical="center" wrapText="1"/>
    </xf>
    <xf numFmtId="0" fontId="10" fillId="10" borderId="11" xfId="0" applyFont="1" applyFill="1" applyBorder="1" applyAlignment="1">
      <alignment horizontal="center" vertical="center" wrapText="1"/>
    </xf>
    <xf numFmtId="0" fontId="10" fillId="10" borderId="18" xfId="0" applyFont="1" applyFill="1" applyBorder="1" applyAlignment="1">
      <alignment horizontal="center" vertical="center" wrapText="1"/>
    </xf>
    <xf numFmtId="0" fontId="10" fillId="10" borderId="19" xfId="0" applyFont="1" applyFill="1" applyBorder="1" applyAlignment="1">
      <alignment horizontal="center" vertical="center" wrapText="1"/>
    </xf>
    <xf numFmtId="0" fontId="14" fillId="10" borderId="27" xfId="0" applyFont="1" applyFill="1" applyBorder="1" applyAlignment="1">
      <alignment horizontal="center" vertical="center" wrapText="1"/>
    </xf>
    <xf numFmtId="0" fontId="14" fillId="10" borderId="9" xfId="0" applyFont="1" applyFill="1" applyBorder="1" applyAlignment="1">
      <alignment horizontal="center" vertical="center" wrapText="1"/>
    </xf>
    <xf numFmtId="0" fontId="14" fillId="10" borderId="28" xfId="0" applyFont="1" applyFill="1" applyBorder="1" applyAlignment="1">
      <alignment horizontal="center" vertical="center" wrapText="1"/>
    </xf>
  </cellXfs>
  <cellStyles count="11">
    <cellStyle name="Amarillo" xfId="3" xr:uid="{00000000-0005-0000-0000-000000000000}"/>
    <cellStyle name="Millares [0]" xfId="1" builtinId="6"/>
    <cellStyle name="Millares 2" xfId="5" xr:uid="{00000000-0005-0000-0000-000002000000}"/>
    <cellStyle name="Millares 3" xfId="4" xr:uid="{00000000-0005-0000-0000-000003000000}"/>
    <cellStyle name="Normal" xfId="0" builtinId="0"/>
    <cellStyle name="Normal 2" xfId="6" xr:uid="{00000000-0005-0000-0000-000005000000}"/>
    <cellStyle name="Porcentaje" xfId="2" builtinId="5"/>
    <cellStyle name="Porcentaje 2" xfId="7" xr:uid="{00000000-0005-0000-0000-000007000000}"/>
    <cellStyle name="Porcentual 2" xfId="8" xr:uid="{00000000-0005-0000-0000-000008000000}"/>
    <cellStyle name="Rojo" xfId="9" xr:uid="{00000000-0005-0000-0000-000009000000}"/>
    <cellStyle name="Verde" xfId="10" xr:uid="{00000000-0005-0000-0000-00000A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pivotCacheDefinition" Target="pivotCache/pivotCacheDefinition1.xml"/><Relationship Id="rId11" Type="http://schemas.openxmlformats.org/officeDocument/2006/relationships/customXml" Target="../customXml/item1.xml"/><Relationship Id="rId5" Type="http://schemas.openxmlformats.org/officeDocument/2006/relationships/externalLink" Target="externalLinks/externalLink2.xml"/><Relationship Id="rId10" Type="http://schemas.openxmlformats.org/officeDocument/2006/relationships/calcChain" Target="calcChain.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Edwin.Rendon/Downloads/propuesta%20planes%20de%20gesti&#243;n%20planeacion.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Edwin.Rendon/Downloads/iv_tri_pin_2019%2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IN"/>
      <sheetName val="PES"/>
      <sheetName val="GC"/>
      <sheetName val="Hoja2"/>
    </sheetNames>
    <sheetDataSet>
      <sheetData sheetId="0"/>
      <sheetData sheetId="1"/>
      <sheetData sheetId="2"/>
      <sheetData sheetId="3">
        <row r="2">
          <cell r="D2" t="str">
            <v>SUMA</v>
          </cell>
          <cell r="F2" t="str">
            <v>EFICIENCIA</v>
          </cell>
        </row>
        <row r="3">
          <cell r="D3" t="str">
            <v>CONSTANTE</v>
          </cell>
          <cell r="F3" t="str">
            <v>EFICACIA</v>
          </cell>
        </row>
        <row r="4">
          <cell r="D4" t="str">
            <v>CRECIENTE</v>
          </cell>
          <cell r="F4" t="str">
            <v>EFECTIVIDAD</v>
          </cell>
        </row>
        <row r="5">
          <cell r="D5" t="str">
            <v>DECRECIENTE</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GESTION POR PROCESO"/>
      <sheetName val="Hoja2"/>
    </sheetNames>
    <sheetDataSet>
      <sheetData sheetId="0"/>
      <sheetData sheetId="1">
        <row r="3">
          <cell r="C3" t="str">
            <v>RUTINARIA</v>
          </cell>
        </row>
        <row r="4">
          <cell r="C4" t="str">
            <v>RETADORA (MEJORA)</v>
          </cell>
        </row>
        <row r="5">
          <cell r="C5" t="str">
            <v>GESTION</v>
          </cell>
        </row>
      </sheetData>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Rebeca Gonzalez Jaimes" refreshedDate="43867.39997071759" createdVersion="5" refreshedVersion="5" minRefreshableVersion="3" recordCount="26" xr:uid="{00000000-000A-0000-FFFF-FFFF00000000}">
  <cacheSource type="worksheet">
    <worksheetSource ref="A1:R27" sheet="Metas"/>
  </cacheSource>
  <cacheFields count="18">
    <cacheField name="Conn." numFmtId="0">
      <sharedItems containsSemiMixedTypes="0" containsString="0" containsNumber="1" containsInteger="1" minValue="1" maxValue="27"/>
    </cacheField>
    <cacheField name="N° OE" numFmtId="0">
      <sharedItems containsSemiMixedTypes="0" containsString="0" containsNumber="1" containsInteger="1" minValue="1" maxValue="7"/>
    </cacheField>
    <cacheField name="Proc" numFmtId="0">
      <sharedItems count="5">
        <s v="GPTL"/>
        <s v="GCI"/>
        <s v="SAC"/>
        <s v="IVC"/>
        <s v="MIPG"/>
      </sharedItems>
    </cacheField>
    <cacheField name="META PLAN DE GESTION VIGENCIA" numFmtId="0">
      <sharedItems longText="1"/>
    </cacheField>
    <cacheField name="PONDERACION DE LA META" numFmtId="0">
      <sharedItems containsSemiMixedTypes="0" containsString="0" containsNumber="1" minValue="0.03" maxValue="0.04"/>
    </cacheField>
    <cacheField name="TIPO DE META" numFmtId="0">
      <sharedItems/>
    </cacheField>
    <cacheField name="FORMULA DEL INDICADOR" numFmtId="0">
      <sharedItems/>
    </cacheField>
    <cacheField name="LINEA BASE" numFmtId="0">
      <sharedItems containsMixedTypes="1" containsNumber="1" minValue="0" maxValue="1232"/>
    </cacheField>
    <cacheField name="TIPO DE PROGRAMACION" numFmtId="0">
      <sharedItems/>
    </cacheField>
    <cacheField name="I TRI" numFmtId="0">
      <sharedItems containsString="0" containsBlank="1" containsNumber="1" minValue="0" maxValue="7"/>
    </cacheField>
    <cacheField name="II TRI" numFmtId="0">
      <sharedItems containsString="0" containsBlank="1" containsNumber="1" minValue="0.05" maxValue="749"/>
    </cacheField>
    <cacheField name="III TRI" numFmtId="0">
      <sharedItems containsString="0" containsBlank="1" containsNumber="1" minValue="0.05" maxValue="1232"/>
    </cacheField>
    <cacheField name="IV TRI" numFmtId="0">
      <sharedItems containsString="0" containsBlank="1" containsNumber="1" minValue="0.05" maxValue="21"/>
    </cacheField>
    <cacheField name="TOTAL PROGRAMACION VIGENCIA" numFmtId="0">
      <sharedItems containsString="0" containsBlank="1" containsNumber="1" minValue="0" maxValue="1232"/>
    </cacheField>
    <cacheField name="TIPO DE INDICADOR" numFmtId="0">
      <sharedItems/>
    </cacheField>
    <cacheField name="FUENTE DE INFORMACIÓN" numFmtId="0">
      <sharedItems/>
    </cacheField>
    <cacheField name="RESPONSABLES DE LA ACTIVIDAD" numFmtId="0">
      <sharedItems/>
    </cacheField>
    <cacheField name="METODO DE VERIFICACIÓN AL SEGUIMIENTO"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26">
  <r>
    <n v="1"/>
    <n v="7"/>
    <x v="0"/>
    <s v="Mantener  mínimo 1232 participantes en los encuentros ciudadanos"/>
    <n v="0.04"/>
    <s v="GESTIÓN"/>
    <s v="No. ciudadanos participantes en los Encuentros Ciudadanos vigencia 2020"/>
    <n v="1232"/>
    <s v="SUMA"/>
    <m/>
    <m/>
    <n v="1232"/>
    <m/>
    <n v="1232"/>
    <s v="EFICACIA"/>
    <s v="participantes"/>
    <s v="Grupo Planeación - Alcaldía Local"/>
    <s v="Consulta en la carpeta de encuentros ciudadanos 2020 o entregables del contrato"/>
  </r>
  <r>
    <n v="2"/>
    <n v="7"/>
    <x v="0"/>
    <s v="Mantener mínimo 749 participantes en la audiencia pública de rendición de cuentas"/>
    <n v="0.04"/>
    <s v="_x000a_GESTIÓN"/>
    <s v="No. ciudadanos participantes en la audiencia de Rendición de Cuentas vigencia 2020"/>
    <n v="749"/>
    <s v="SUMA"/>
    <m/>
    <n v="749"/>
    <m/>
    <m/>
    <n v="749"/>
    <s v="EFICACIA"/>
    <s v="participantes"/>
    <s v="Grupo Planeación - Alcaldía Local"/>
    <s v="Consulta en la carpeta de rendición de cuentas 2020 o entregables del contrato"/>
  </r>
  <r>
    <n v="3"/>
    <n v="6"/>
    <x v="0"/>
    <s v="Ejecutar el 100% del plan de acción que se formule para la implementación de los presupuestos participativos."/>
    <n v="0.04"/>
    <s v="RETADORA (MEJORA)"/>
    <s v="(número de actividades ejecutadas del plan de acción durante el periodo / número de acciones programadas)*100%"/>
    <s v="N/D"/>
    <s v="CONSTANTE"/>
    <m/>
    <n v="1"/>
    <n v="1"/>
    <n v="1"/>
    <n v="1"/>
    <s v="EFICACIA"/>
    <s v="enviado a la Subsecretaria de Gestión Local"/>
    <s v="Grupo Planeación - Alcaldía Local"/>
    <m/>
  </r>
  <r>
    <n v="4"/>
    <n v="6"/>
    <x v="0"/>
    <s v="Lograr el 90% de cumplimiento físico acumulado del plan de desarrollo local."/>
    <n v="0.04"/>
    <s v="RETADORA (MEJORA)"/>
    <s v="Porcentaje de avance acumulado en el cumplimiento físico del Plan de Desarrollo Local reportado en la MUSI."/>
    <n v="0.67400000000000004"/>
    <s v="CRECIENTE"/>
    <m/>
    <m/>
    <m/>
    <n v="0.9"/>
    <n v="0.9"/>
    <s v="EFICACIA"/>
    <s v="MUSI"/>
    <s v="Grupo Planeación - Alcaldía Local"/>
    <m/>
  </r>
  <r>
    <n v="5"/>
    <n v="6"/>
    <x v="1"/>
    <s v="Comprometer mínimo el 20% a 30 de junio y el 92% a 31 de diciembre de 2020 del presupuesto de inversión directa disponible a la vigencia para el FDL"/>
    <n v="0.04"/>
    <s v="GESTIÓN"/>
    <s v="(Valor de RP de inversión directa de la vigencia  / Valor total del presupuesto de inversión directa de la Vigencia)*100"/>
    <s v="18,68% a 30 jun _x000a_91,94% a 31 dic"/>
    <s v="CRECIENTE"/>
    <m/>
    <n v="0.2"/>
    <m/>
    <n v="0.92"/>
    <n v="0.92"/>
    <s v="EFICACIA"/>
    <s v="PREDIS"/>
    <s v="FDL - Alcaldía Local"/>
    <m/>
  </r>
  <r>
    <n v="6"/>
    <n v="6"/>
    <x v="1"/>
    <s v="Girar mínimo el 25% del presupuesto de inversión directa comprometido en la vigencia 2020"/>
    <n v="0.04"/>
    <s v="GESTIÓN"/>
    <s v="(Valor de los giros de inversión directa de la vigencia  / Valor total del presupuesto de inversión directa de la vigencia)*100"/>
    <n v="0.29820000000000002"/>
    <s v="CRECIENTE"/>
    <m/>
    <m/>
    <m/>
    <n v="0.25"/>
    <n v="0.25"/>
    <s v="EFICACIA"/>
    <s v="PREDIS"/>
    <s v="FDL - Alcaldía Local"/>
    <m/>
  </r>
  <r>
    <n v="7"/>
    <n v="6"/>
    <x v="1"/>
    <s v="Girar mínimo el 60% del presupuesto comprometido constituido como obligaciones por pagar de la vigencia 2019 (inversión)."/>
    <n v="0.04"/>
    <s v="GESTIÓN"/>
    <s v="(Valor de los giros de obligaciones por pagar de la vigencia 2019  / Valor total de las obligaciones por pagar de la vigencia 2019)*100"/>
    <n v="0.79690000000000005"/>
    <s v="CRECIENTE"/>
    <m/>
    <m/>
    <m/>
    <n v="0.6"/>
    <n v="0.6"/>
    <s v="EFICACIA"/>
    <s v="PREDIS"/>
    <s v="FDL - Alcaldía Local"/>
    <m/>
  </r>
  <r>
    <n v="8"/>
    <n v="6"/>
    <x v="1"/>
    <s v="Girar mínimo el 70% del presupuesto comprometido constituido como obligaciones por pagar de la vigencia 2018 y anteriores (inversión)."/>
    <n v="0.04"/>
    <s v="GESTIÓN"/>
    <s v="(Valor de los giros de obligaciones por pagar de la vigencia 2018 y anteriores  / Valor total de las obligaciones por pagar de la vigencia 2018 y anteriores)*100"/>
    <n v="0.44490000000000002"/>
    <s v="CRECIENTE"/>
    <m/>
    <m/>
    <m/>
    <n v="0.7"/>
    <n v="0.7"/>
    <s v="EFICACIA"/>
    <s v="PREDIS"/>
    <s v="FDL - Alcaldía Local"/>
    <m/>
  </r>
  <r>
    <n v="9"/>
    <n v="6"/>
    <x v="1"/>
    <s v="Adelantar el 100% de los procesos contractuales de malla vial y parques de la vigencia 2020, utilizando los pliegos tipo."/>
    <n v="0.04"/>
    <s v="GESTIÓN"/>
    <s v="(Número de procesos de malla vial y parques contratados mediante pliegos tipo / Número de procesos de malla vial y parques programados para la vigencia )*100%"/>
    <s v="Definir"/>
    <s v="CONSTANTE"/>
    <n v="1"/>
    <n v="1"/>
    <n v="1"/>
    <n v="1"/>
    <n v="1"/>
    <s v="EFICACIA"/>
    <s v="Concepto emitido por la Dirección de Gestión para el Desarrllo Local"/>
    <s v="FDL - Alcaldía Local"/>
    <m/>
  </r>
  <r>
    <n v="10"/>
    <n v="6"/>
    <x v="1"/>
    <s v="Ejecutar el 100%  de las actividades establecidas para las alcaldías locales, en materia de SIPSE local."/>
    <n v="0.04"/>
    <s v="RETADORA (MEJORA)"/>
    <s v="(número de actividades ejecutadas del plan de acción durante el periodo / número de acciones programadas)*100%"/>
    <s v="N/D"/>
    <s v="CONSTANTE"/>
    <n v="1"/>
    <n v="1"/>
    <n v="1"/>
    <n v="1"/>
    <n v="1"/>
    <s v="EFICACIA"/>
    <s v="a la Dirección de Gestión para el desarrollo local"/>
    <s v="Profesional 222-24 del área administrativa - Alcaldía Local"/>
    <m/>
  </r>
  <r>
    <n v="11"/>
    <n v="6"/>
    <x v="1"/>
    <s v="Ejecutar el 100% del plan de sostenibilidad contable, que se formule para la vigencia en concordancia con las condiciones contables de la alcaldía local."/>
    <n v="0.04"/>
    <s v="GESTIÓN"/>
    <s v="(número de actividades ejecutadas del plan de acción durante el periodo / número de acciones programadas)*100%"/>
    <s v="N/D"/>
    <s v="CONSTANTE"/>
    <n v="1"/>
    <n v="1"/>
    <n v="1"/>
    <n v="1"/>
    <n v="1"/>
    <s v="EFICACIA"/>
    <s v="Contador Alcaldía Local"/>
    <s v="Contador- Alcaldía Local"/>
    <m/>
  </r>
  <r>
    <n v="12"/>
    <n v="7"/>
    <x v="2"/>
    <s v="Dar respuesta al 100% de los requerimientos ciudadanos asignados a la alcaldía local con corte a 31 de diciembre de 2019, según la información de seguimiento presentada por el proceso de servicio a la ciudadanía"/>
    <n v="0.04"/>
    <s v="GESTIÓN"/>
    <s v="(No de respuestas efectuadas / No requerimientos instaurados antes del 31 de diciembre 2019)*100"/>
    <n v="550"/>
    <s v="CRECIENTE"/>
    <n v="0.25"/>
    <n v="0.5"/>
    <n v="0.75"/>
    <n v="1"/>
    <n v="1"/>
    <s v="EFICACIA"/>
    <s v="CRONOS "/>
    <s v="Todos los grupos de la Alcaldía Local_x000a__x000a_Reporte: Grupo de SAC"/>
    <m/>
  </r>
  <r>
    <n v="13"/>
    <n v="1"/>
    <x v="3"/>
    <s v="Realizar ###  acciones de control u operativos en materia de  actividad económica (en el mes de diciembre se deben realizar los operativos pólvora y artículos pirotécnicos)_x000a__x000a_"/>
    <n v="0.04"/>
    <s v="GESTIÓN"/>
    <s v="No Acciones de control a las actuaciones de IVC control en materia actividad económica (en el mes de diciembre se deben realizar los operativos pólvora y artículos pirotécnicos)"/>
    <n v="54"/>
    <s v="SUMA"/>
    <m/>
    <m/>
    <m/>
    <m/>
    <n v="0"/>
    <s v="EFICACIA"/>
    <s v="a la Dirección de Gestión Policiva"/>
    <s v="Grupo de Gestión Policivo - Alcaldía local"/>
    <m/>
  </r>
  <r>
    <n v="14"/>
    <n v="1"/>
    <x v="3"/>
    <s v="Realizar  ### acciones de control u operativos en materia de  integridad del espacio publico."/>
    <n v="0.04"/>
    <s v="GESTIÓN"/>
    <s v="No acciones realizadas de control en materia de  integridad del espacio publico."/>
    <n v="33"/>
    <s v="SUMA"/>
    <m/>
    <m/>
    <m/>
    <m/>
    <n v="0"/>
    <s v="EFICACIA"/>
    <s v="a la Dirección de Gestión Policiva"/>
    <s v="Grupo de Gestión Policivo - Alcaldía local"/>
    <m/>
  </r>
  <r>
    <n v="15"/>
    <n v="1"/>
    <x v="3"/>
    <s v="Realizar  ###  acciones de control u operativos en materia de obras y urbanismo"/>
    <n v="0.04"/>
    <s v="GESTIÓN"/>
    <s v="No acciones realizadas de control  en materia de obras y urbanismo"/>
    <n v="36"/>
    <s v="SUMA"/>
    <m/>
    <m/>
    <m/>
    <m/>
    <n v="0"/>
    <s v="EFICACIA"/>
    <s v="a la Dirección de Gestión Policiva"/>
    <s v="Grupo de Gestión Policivo - Alcaldía local"/>
    <m/>
  </r>
  <r>
    <n v="16"/>
    <n v="1"/>
    <x v="3"/>
    <s v="Realizar 18 acciones de control u operativos para dar cumplimiento a los fallos de cerros orientales "/>
    <n v="0.04"/>
    <s v="GESTIÓN"/>
    <s v="No acciones de control para dar cumplimiento de fallos judiciales - cerros de oriente"/>
    <n v="10"/>
    <s v="SUMA"/>
    <n v="5"/>
    <n v="5"/>
    <n v="4"/>
    <n v="4"/>
    <n v="18"/>
    <s v="EFICACIA"/>
    <s v="a la Dirección de Gestión Policiva"/>
    <s v="Grupo de Gestión Policivo - Alcaldía local"/>
    <m/>
  </r>
  <r>
    <n v="17"/>
    <n v="1"/>
    <x v="3"/>
    <s v="Impulsar procesalmente (avocar, rechazar, enviar al competente, fallar), el 20% de los expedientes de policía a cargo de las inspecciones de policía, con corte a 31 de diciembre de 2019"/>
    <n v="0.04"/>
    <s v="GESTIÓN"/>
    <s v="(No de expedientes con impulso procesal durante el trimestre  / expedientes procesales allegados a 31 de diciembre de 2019)x 100"/>
    <s v="N/D"/>
    <s v="SUMA"/>
    <n v="0.05"/>
    <n v="0.05"/>
    <n v="0.05"/>
    <n v="0.05"/>
    <n v="0.2"/>
    <s v="EFICACIA"/>
    <s v="Aplicativo Relacionado"/>
    <s v="Grupo de Gestión Policivo - Alcaldía local"/>
    <m/>
  </r>
  <r>
    <n v="18"/>
    <n v="1"/>
    <x v="3"/>
    <s v="Fallar de fondo el 20 %  de los expedientes de policía a cargo de las inspecciones de policía con corte a 31-12-2019"/>
    <n v="0.04"/>
    <s v="GESTIÓN"/>
    <s v="(No de fallos realizados  durante el trimestre/ expedientes procesales allegados a 31 de diciembre de 2019)*100"/>
    <n v="0.2"/>
    <s v="SUMA"/>
    <n v="0.05"/>
    <n v="0.05"/>
    <n v="0.05"/>
    <n v="0.05"/>
    <n v="0.2"/>
    <s v="EFICACIA"/>
    <s v="Aplicativo Relacionado"/>
    <s v="Grupo de Gestión Policivo - Alcaldía local"/>
    <m/>
  </r>
  <r>
    <n v="19"/>
    <n v="1"/>
    <x v="3"/>
    <s v="Terminar  36 actuaciones administrativas activas"/>
    <n v="0.04"/>
    <s v="GESTIÓN"/>
    <s v="No actuaciones administrativas terminadas durante el trimestre"/>
    <n v="36"/>
    <s v="SUMA"/>
    <n v="7"/>
    <n v="10"/>
    <n v="10"/>
    <n v="9"/>
    <n v="36"/>
    <s v="EFICACIA"/>
    <s v="Aplicativo Relacionado"/>
    <s v="Grupo de Gestión Policivo - Alcaldía local"/>
    <m/>
  </r>
  <r>
    <n v="20"/>
    <n v="1"/>
    <x v="3"/>
    <s v="Terminar 49 actuaciones administrativas por agotamiento de la vía gubernativa"/>
    <n v="0.04"/>
    <s v="GESTIÓN"/>
    <s v="No de actuaciones administrativas terminadas  por agotamiento de la vía gubernativa durante el trimestre"/>
    <s v="N/D"/>
    <s v="SUMA"/>
    <n v="0"/>
    <n v="9"/>
    <n v="19"/>
    <n v="21"/>
    <n v="49"/>
    <s v="EFICACIA"/>
    <s v="Aplicativo Relacionado"/>
    <s v="Grupo de Gestión Policivo - Alcaldía local"/>
    <m/>
  </r>
  <r>
    <n v="22"/>
    <n v="6"/>
    <x v="4"/>
    <s v="Obtener una calificación semestral  igual o superior al 70 % en la medición desempeño ambiental de la dependencia, empleando como mecanismo de medición la herramienta establecida por la Oficina Asesora de Planeación."/>
    <n v="0.04"/>
    <s v="SOTENIBILIDAD DEL SISTEMA DE GESTIÓN"/>
    <s v="Porcentaje de cumplimiento de criterios ambientales "/>
    <n v="0"/>
    <s v="CONSTANTE"/>
    <m/>
    <n v="0.7"/>
    <m/>
    <n v="0.7"/>
    <n v="0.7"/>
    <s v="EFICACIA"/>
    <s v="Herramienta Oficina Asesora de Planeación"/>
    <s v="Planeación Institucional"/>
    <s v="Listas de chequeo al cumplimiento de criterios ambientales remitidos por la OAP"/>
  </r>
  <r>
    <n v="23"/>
    <n v="6"/>
    <x v="4"/>
    <s v="Participar en el 100% de las actividades que sean convocadas por la Dirección Administrativa - Grupo gestión documental con el fin de que se apliquen correctamente los lineamiento de gestión documental en el proceso  o alcaldía local "/>
    <n v="0.04"/>
    <s v="SOTENIBILIDAD DEL SISTEMA DE GESTIÓN"/>
    <s v="(# participaciones en actividades de gestión documental/ # de actividades de gestión documental programadas)*100"/>
    <n v="0"/>
    <s v="CONSTANTE"/>
    <m/>
    <n v="1"/>
    <n v="1"/>
    <n v="1"/>
    <n v="1"/>
    <s v="EFICACIA"/>
    <s v="Archivo de gestión Dirección administrativa- Grupo gestión documental"/>
    <s v="Dirección administrativa- Grupo gestión documental"/>
    <s v="Evidencias de reunión por proceso o localidad"/>
  </r>
  <r>
    <n v="24"/>
    <n v="6"/>
    <x v="4"/>
    <s v="Realizar el levantamiento de una (1) caracterización de ciudadanos, usuarios y grupos de interés de los servicios que presta el proceso  segmentarlos en grupos que compartan atributos similares y a partir de allí gestionar acciones de acuerdo a la metodología establecidas por la OAP"/>
    <n v="0.03"/>
    <s v="SOTENIBILIDAD DEL SISTEMA DE GESTIÓN"/>
    <s v="#de caracterizaciones levantada"/>
    <n v="0"/>
    <s v="SUMA"/>
    <m/>
    <n v="0.5"/>
    <n v="0.5"/>
    <m/>
    <n v="1"/>
    <s v="EFICACIA"/>
    <s v="Publicación intranet institucional"/>
    <s v="Planeación Institucional"/>
    <s v="Revisión publicación intranet"/>
  </r>
  <r>
    <n v="25"/>
    <n v="6"/>
    <x v="4"/>
    <s v="Registrar una (1) buena práctica/idea innovadora de acuerdo con la metodología dada por la OAP con  fin de validar su potencialidad de implementación en los demás procesos de la entidad"/>
    <n v="0.03"/>
    <s v="SOTENIBILIDAD DEL SISTEMA DE GESTIÓN"/>
    <s v="buenas prácticas registradas"/>
    <n v="2"/>
    <s v="SUMA"/>
    <m/>
    <m/>
    <n v="1"/>
    <m/>
    <m/>
    <s v="EFICACIA"/>
    <s v="Base de datos Ágora"/>
    <s v="Planeación Institucional"/>
    <s v="Reportes ÁGORA"/>
  </r>
  <r>
    <n v="26"/>
    <n v="6"/>
    <x v="4"/>
    <s v="Mantener el 100% de las acciones de mejora asignadas al proceso/Alcaldía con relación a planes de mejoramiento interno documentadas y vigentes"/>
    <n v="0.03"/>
    <s v="SOTENIBILIDAD DEL SISTEMA DE GESTIÓN"/>
    <s v="1- (No. De acciones vencidas del plan de mejoramiento responsabilidad del proceso  / N°  de acciones a gestionar bajo responsabilidad del proceso)*100"/>
    <n v="1"/>
    <s v="CONSTANTE"/>
    <n v="1"/>
    <n v="1"/>
    <n v="1"/>
    <n v="1"/>
    <n v="1"/>
    <s v="EFICACIA"/>
    <s v="MIMEC - SIG"/>
    <s v="Planeación Institucional"/>
    <s v="Reportes MIMEC - SIG remitidos por la OAP"/>
  </r>
  <r>
    <n v="27"/>
    <n v="6"/>
    <x v="4"/>
    <s v="Mantener el 100% de la información de las páginas Web actualizada de acuerdo a lo establecido en la ley 1712 de 2014"/>
    <n v="0.03"/>
    <s v="SOTENIBILIDAD DEL SISTEMA DE GESTIÓN"/>
    <s v="(# de requisitos de la ley 1712 de 2014 de publicación de la información cumplidos en la página web/# total de requisitos de la ley 1712 de 2014 de publicación de la información)*100"/>
    <s v="N/D"/>
    <s v="CONSTANTE"/>
    <n v="1"/>
    <n v="1"/>
    <n v="1"/>
    <n v="1"/>
    <n v="1"/>
    <s v="EFICACIA"/>
    <s v="Página Web Localidad"/>
    <s v="Oficina comunicaciones"/>
    <s v="Revisión página Web de la alcaldía"/>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100-000000000000}" name="Tabla dinámica1" cacheId="0" applyNumberFormats="0" applyBorderFormats="0" applyFontFormats="0" applyPatternFormats="0" applyAlignmentFormats="0" applyWidthHeightFormats="1" dataCaption="Valores" updatedVersion="5" minRefreshableVersion="3" useAutoFormatting="1" itemPrintTitles="1" createdVersion="5" indent="0" outline="1" outlineData="1" multipleFieldFilters="0">
  <location ref="A3:B9" firstHeaderRow="1" firstDataRow="1" firstDataCol="1"/>
  <pivotFields count="18">
    <pivotField showAll="0"/>
    <pivotField showAll="0"/>
    <pivotField axis="axisRow" showAll="0">
      <items count="6">
        <item x="1"/>
        <item x="0"/>
        <item x="3"/>
        <item x="4"/>
        <item x="2"/>
        <item t="default"/>
      </items>
    </pivotField>
    <pivotField showAll="0"/>
    <pivotField dataField="1"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1">
    <field x="2"/>
  </rowFields>
  <rowItems count="6">
    <i>
      <x/>
    </i>
    <i>
      <x v="1"/>
    </i>
    <i>
      <x v="2"/>
    </i>
    <i>
      <x v="3"/>
    </i>
    <i>
      <x v="4"/>
    </i>
    <i t="grand">
      <x/>
    </i>
  </rowItems>
  <colItems count="1">
    <i/>
  </colItems>
  <dataFields count="1">
    <dataField name="Suma de PONDERACION DE LA META" fld="4"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W46"/>
  <sheetViews>
    <sheetView tabSelected="1" topLeftCell="D35" zoomScale="55" zoomScaleNormal="55" workbookViewId="0">
      <selection activeCell="N38" sqref="N38"/>
    </sheetView>
  </sheetViews>
  <sheetFormatPr baseColWidth="10" defaultColWidth="11.42578125" defaultRowHeight="16.5" x14ac:dyDescent="0.25"/>
  <cols>
    <col min="1" max="1" width="6.7109375" style="1" customWidth="1"/>
    <col min="2" max="2" width="27.28515625" style="1" customWidth="1"/>
    <col min="3" max="3" width="20.140625" style="1" customWidth="1"/>
    <col min="4" max="4" width="73.28515625" style="1" customWidth="1"/>
    <col min="5" max="5" width="14.140625" style="1" hidden="1" customWidth="1"/>
    <col min="6" max="6" width="16" style="81" hidden="1" customWidth="1"/>
    <col min="7" max="7" width="25.28515625" style="81" hidden="1" customWidth="1"/>
    <col min="8" max="8" width="14.140625" style="81" hidden="1" customWidth="1"/>
    <col min="9" max="9" width="17" style="81" hidden="1" customWidth="1"/>
    <col min="10" max="10" width="47.5703125" style="81" hidden="1" customWidth="1"/>
    <col min="11" max="11" width="17" style="2" customWidth="1"/>
    <col min="12" max="15" width="11.42578125" style="5"/>
    <col min="16" max="16" width="17.42578125" style="5" bestFit="1" customWidth="1"/>
    <col min="17" max="17" width="13.7109375" style="1" customWidth="1"/>
    <col min="18" max="18" width="15.5703125" style="2" customWidth="1"/>
    <col min="19" max="19" width="16.28515625" style="2" customWidth="1"/>
    <col min="20" max="20" width="20.5703125" style="2" customWidth="1"/>
    <col min="21" max="21" width="11.42578125" style="1"/>
    <col min="22" max="24" width="16.42578125" style="131" customWidth="1"/>
    <col min="25" max="25" width="57.85546875" style="131" customWidth="1"/>
    <col min="26" max="26" width="20.85546875" style="131" customWidth="1"/>
    <col min="27" max="28" width="16.42578125" style="2" customWidth="1"/>
    <col min="29" max="29" width="19" style="2" customWidth="1"/>
    <col min="30" max="31" width="67.28515625" style="2" customWidth="1"/>
    <col min="32" max="32" width="16.42578125" style="2" customWidth="1"/>
    <col min="33" max="34" width="19" style="2" customWidth="1"/>
    <col min="35" max="36" width="67.28515625" style="2" customWidth="1"/>
    <col min="37" max="37" width="16.42578125" style="2" customWidth="1"/>
    <col min="38" max="39" width="19" style="2" customWidth="1"/>
    <col min="40" max="41" width="67.28515625" style="2" customWidth="1"/>
    <col min="42" max="42" width="16.42578125" style="2" customWidth="1"/>
    <col min="43" max="43" width="17.85546875" style="2" customWidth="1"/>
    <col min="44" max="44" width="19" style="2" customWidth="1"/>
    <col min="45" max="46" width="67.28515625" style="2" customWidth="1"/>
    <col min="47" max="49" width="16.42578125" style="2" customWidth="1"/>
    <col min="50" max="16384" width="11.42578125" style="1"/>
  </cols>
  <sheetData>
    <row r="1" spans="1:49" ht="22.5" customHeight="1" x14ac:dyDescent="0.25">
      <c r="A1" s="226" t="s">
        <v>171</v>
      </c>
      <c r="B1" s="226"/>
      <c r="C1" s="226"/>
      <c r="D1" s="226"/>
      <c r="E1" s="226"/>
      <c r="F1" s="226"/>
      <c r="G1" s="226"/>
      <c r="H1" s="226"/>
      <c r="I1" s="226"/>
      <c r="J1" s="226"/>
      <c r="K1" s="226"/>
    </row>
    <row r="2" spans="1:49" ht="22.5" customHeight="1" x14ac:dyDescent="0.25">
      <c r="A2" s="226" t="s">
        <v>0</v>
      </c>
      <c r="B2" s="226"/>
      <c r="C2" s="226"/>
      <c r="D2" s="226"/>
      <c r="E2" s="226"/>
      <c r="F2" s="226"/>
      <c r="G2" s="226"/>
      <c r="H2" s="226"/>
      <c r="I2" s="226"/>
      <c r="J2" s="226"/>
      <c r="K2" s="226"/>
    </row>
    <row r="3" spans="1:49" ht="22.5" customHeight="1" x14ac:dyDescent="0.25">
      <c r="A3" s="226" t="s">
        <v>135</v>
      </c>
      <c r="B3" s="226"/>
      <c r="C3" s="226"/>
      <c r="D3" s="226"/>
      <c r="E3" s="226"/>
      <c r="F3" s="226"/>
      <c r="G3" s="226"/>
      <c r="H3" s="226"/>
      <c r="I3" s="226"/>
      <c r="J3" s="226"/>
      <c r="K3" s="226"/>
    </row>
    <row r="4" spans="1:49" ht="17.25" thickBot="1" x14ac:dyDescent="0.3">
      <c r="F4" s="236" t="s">
        <v>1</v>
      </c>
      <c r="G4" s="236"/>
      <c r="H4" s="236"/>
      <c r="I4" s="236"/>
      <c r="J4" s="236"/>
    </row>
    <row r="5" spans="1:49" ht="15.75" customHeight="1" x14ac:dyDescent="0.25">
      <c r="A5" s="227" t="s">
        <v>5</v>
      </c>
      <c r="B5" s="228"/>
      <c r="C5" s="233" t="s">
        <v>137</v>
      </c>
      <c r="D5" s="234"/>
      <c r="F5" s="208" t="s">
        <v>2</v>
      </c>
      <c r="G5" s="208" t="s">
        <v>3</v>
      </c>
      <c r="H5" s="236" t="s">
        <v>4</v>
      </c>
      <c r="I5" s="236"/>
      <c r="J5" s="236"/>
    </row>
    <row r="6" spans="1:49" ht="22.5" customHeight="1" x14ac:dyDescent="0.25">
      <c r="A6" s="229"/>
      <c r="B6" s="230"/>
      <c r="C6" s="235"/>
      <c r="D6" s="234"/>
      <c r="F6" s="209">
        <v>1</v>
      </c>
      <c r="G6" s="210" t="s">
        <v>164</v>
      </c>
      <c r="H6" s="237" t="s">
        <v>151</v>
      </c>
      <c r="I6" s="237"/>
      <c r="J6" s="237"/>
    </row>
    <row r="7" spans="1:49" ht="52.5" customHeight="1" x14ac:dyDescent="0.25">
      <c r="A7" s="229"/>
      <c r="B7" s="230"/>
      <c r="C7" s="235"/>
      <c r="D7" s="234"/>
      <c r="F7" s="209">
        <v>2</v>
      </c>
      <c r="G7" s="209"/>
      <c r="H7" s="238" t="s">
        <v>179</v>
      </c>
      <c r="I7" s="238"/>
      <c r="J7" s="238"/>
      <c r="N7" s="150"/>
    </row>
    <row r="8" spans="1:49" ht="342.75" customHeight="1" thickBot="1" x14ac:dyDescent="0.3">
      <c r="A8" s="231"/>
      <c r="B8" s="232"/>
      <c r="C8" s="235"/>
      <c r="D8" s="234"/>
      <c r="F8" s="209">
        <v>3</v>
      </c>
      <c r="G8" s="210" t="s">
        <v>281</v>
      </c>
      <c r="H8" s="239" t="s">
        <v>283</v>
      </c>
      <c r="I8" s="240"/>
      <c r="J8" s="240"/>
      <c r="N8" s="150"/>
    </row>
    <row r="9" spans="1:49" ht="219" customHeight="1" x14ac:dyDescent="0.25">
      <c r="F9" s="209">
        <v>4</v>
      </c>
      <c r="G9" s="210" t="s">
        <v>282</v>
      </c>
      <c r="H9" s="216" t="s">
        <v>286</v>
      </c>
      <c r="I9" s="217"/>
      <c r="J9" s="217"/>
    </row>
    <row r="10" spans="1:49" ht="18.75" customHeight="1" thickBot="1" x14ac:dyDescent="0.3"/>
    <row r="11" spans="1:49" ht="18.75" customHeight="1" x14ac:dyDescent="0.25">
      <c r="A11" s="244" t="s">
        <v>6</v>
      </c>
      <c r="B11" s="245"/>
      <c r="C11" s="241" t="s">
        <v>20</v>
      </c>
      <c r="D11" s="254" t="s">
        <v>13</v>
      </c>
      <c r="E11" s="255"/>
      <c r="F11" s="255"/>
      <c r="G11" s="255"/>
      <c r="H11" s="255"/>
      <c r="I11" s="255"/>
      <c r="J11" s="255"/>
      <c r="K11" s="255"/>
      <c r="L11" s="255"/>
      <c r="M11" s="255"/>
      <c r="N11" s="255"/>
      <c r="O11" s="255"/>
      <c r="P11" s="241"/>
      <c r="Q11" s="258" t="s">
        <v>43</v>
      </c>
      <c r="R11" s="259"/>
      <c r="S11" s="259"/>
      <c r="T11" s="260"/>
      <c r="U11" s="264" t="s">
        <v>38</v>
      </c>
      <c r="V11" s="276" t="s">
        <v>7</v>
      </c>
      <c r="W11" s="277"/>
      <c r="X11" s="277"/>
      <c r="Y11" s="277"/>
      <c r="Z11" s="278"/>
      <c r="AA11" s="248" t="s">
        <v>7</v>
      </c>
      <c r="AB11" s="249"/>
      <c r="AC11" s="249"/>
      <c r="AD11" s="249"/>
      <c r="AE11" s="250"/>
      <c r="AF11" s="279" t="s">
        <v>7</v>
      </c>
      <c r="AG11" s="280"/>
      <c r="AH11" s="280"/>
      <c r="AI11" s="280"/>
      <c r="AJ11" s="281"/>
      <c r="AK11" s="248" t="s">
        <v>7</v>
      </c>
      <c r="AL11" s="249"/>
      <c r="AM11" s="249"/>
      <c r="AN11" s="249"/>
      <c r="AO11" s="250"/>
      <c r="AP11" s="267" t="s">
        <v>7</v>
      </c>
      <c r="AQ11" s="268"/>
      <c r="AR11" s="268"/>
      <c r="AS11" s="268"/>
      <c r="AT11" s="269"/>
    </row>
    <row r="12" spans="1:49" ht="21" customHeight="1" x14ac:dyDescent="0.25">
      <c r="A12" s="246"/>
      <c r="B12" s="247"/>
      <c r="C12" s="242"/>
      <c r="D12" s="256"/>
      <c r="E12" s="257"/>
      <c r="F12" s="257"/>
      <c r="G12" s="257"/>
      <c r="H12" s="257"/>
      <c r="I12" s="257"/>
      <c r="J12" s="257"/>
      <c r="K12" s="257"/>
      <c r="L12" s="257"/>
      <c r="M12" s="257"/>
      <c r="N12" s="257"/>
      <c r="O12" s="257"/>
      <c r="P12" s="242"/>
      <c r="Q12" s="261"/>
      <c r="R12" s="262"/>
      <c r="S12" s="262"/>
      <c r="T12" s="263"/>
      <c r="U12" s="265"/>
      <c r="V12" s="273" t="s">
        <v>8</v>
      </c>
      <c r="W12" s="274"/>
      <c r="X12" s="274"/>
      <c r="Y12" s="274"/>
      <c r="Z12" s="275"/>
      <c r="AA12" s="251" t="s">
        <v>9</v>
      </c>
      <c r="AB12" s="252"/>
      <c r="AC12" s="252"/>
      <c r="AD12" s="252"/>
      <c r="AE12" s="253"/>
      <c r="AF12" s="282" t="s">
        <v>10</v>
      </c>
      <c r="AG12" s="283"/>
      <c r="AH12" s="283"/>
      <c r="AI12" s="283"/>
      <c r="AJ12" s="284"/>
      <c r="AK12" s="251" t="s">
        <v>11</v>
      </c>
      <c r="AL12" s="252"/>
      <c r="AM12" s="252"/>
      <c r="AN12" s="252"/>
      <c r="AO12" s="253"/>
      <c r="AP12" s="270" t="s">
        <v>12</v>
      </c>
      <c r="AQ12" s="271"/>
      <c r="AR12" s="271"/>
      <c r="AS12" s="271"/>
      <c r="AT12" s="272"/>
    </row>
    <row r="13" spans="1:49" s="188" customFormat="1" ht="59.25" customHeight="1" thickBot="1" x14ac:dyDescent="0.3">
      <c r="A13" s="25" t="s">
        <v>18</v>
      </c>
      <c r="B13" s="26" t="s">
        <v>19</v>
      </c>
      <c r="C13" s="243"/>
      <c r="D13" s="25" t="s">
        <v>21</v>
      </c>
      <c r="E13" s="26" t="s">
        <v>22</v>
      </c>
      <c r="F13" s="26" t="s">
        <v>23</v>
      </c>
      <c r="G13" s="26" t="s">
        <v>24</v>
      </c>
      <c r="H13" s="26" t="s">
        <v>25</v>
      </c>
      <c r="I13" s="26" t="s">
        <v>26</v>
      </c>
      <c r="J13" s="26" t="s">
        <v>27</v>
      </c>
      <c r="K13" s="26" t="s">
        <v>28</v>
      </c>
      <c r="L13" s="26" t="s">
        <v>29</v>
      </c>
      <c r="M13" s="26" t="s">
        <v>30</v>
      </c>
      <c r="N13" s="26" t="s">
        <v>31</v>
      </c>
      <c r="O13" s="26" t="s">
        <v>32</v>
      </c>
      <c r="P13" s="27" t="s">
        <v>33</v>
      </c>
      <c r="Q13" s="28" t="s">
        <v>34</v>
      </c>
      <c r="R13" s="29" t="s">
        <v>35</v>
      </c>
      <c r="S13" s="29" t="s">
        <v>36</v>
      </c>
      <c r="T13" s="30" t="s">
        <v>37</v>
      </c>
      <c r="U13" s="266"/>
      <c r="V13" s="180" t="s">
        <v>39</v>
      </c>
      <c r="W13" s="181" t="s">
        <v>40</v>
      </c>
      <c r="X13" s="181" t="s">
        <v>14</v>
      </c>
      <c r="Y13" s="181" t="s">
        <v>15</v>
      </c>
      <c r="Z13" s="182" t="s">
        <v>16</v>
      </c>
      <c r="AA13" s="185" t="s">
        <v>39</v>
      </c>
      <c r="AB13" s="189" t="s">
        <v>40</v>
      </c>
      <c r="AC13" s="189" t="s">
        <v>14</v>
      </c>
      <c r="AD13" s="189" t="s">
        <v>15</v>
      </c>
      <c r="AE13" s="190" t="s">
        <v>16</v>
      </c>
      <c r="AF13" s="186" t="s">
        <v>39</v>
      </c>
      <c r="AG13" s="202" t="s">
        <v>40</v>
      </c>
      <c r="AH13" s="202" t="s">
        <v>14</v>
      </c>
      <c r="AI13" s="202" t="s">
        <v>15</v>
      </c>
      <c r="AJ13" s="203" t="s">
        <v>16</v>
      </c>
      <c r="AK13" s="185" t="s">
        <v>39</v>
      </c>
      <c r="AL13" s="189" t="s">
        <v>40</v>
      </c>
      <c r="AM13" s="189" t="s">
        <v>14</v>
      </c>
      <c r="AN13" s="189" t="s">
        <v>15</v>
      </c>
      <c r="AO13" s="190" t="s">
        <v>16</v>
      </c>
      <c r="AP13" s="187" t="s">
        <v>24</v>
      </c>
      <c r="AQ13" s="204" t="s">
        <v>39</v>
      </c>
      <c r="AR13" s="204" t="s">
        <v>40</v>
      </c>
      <c r="AS13" s="204" t="s">
        <v>14</v>
      </c>
      <c r="AT13" s="205" t="s">
        <v>17</v>
      </c>
    </row>
    <row r="14" spans="1:49" s="3" customFormat="1" ht="94.5" customHeight="1" x14ac:dyDescent="0.25">
      <c r="A14" s="34">
        <v>7</v>
      </c>
      <c r="B14" s="35" t="s">
        <v>110</v>
      </c>
      <c r="C14" s="36" t="s">
        <v>87</v>
      </c>
      <c r="D14" s="37" t="s">
        <v>177</v>
      </c>
      <c r="E14" s="215">
        <v>4.2099999999999999E-2</v>
      </c>
      <c r="F14" s="38" t="s">
        <v>90</v>
      </c>
      <c r="G14" s="39" t="s">
        <v>91</v>
      </c>
      <c r="H14" s="39" t="s">
        <v>181</v>
      </c>
      <c r="I14" s="176">
        <v>1232</v>
      </c>
      <c r="J14" s="40" t="s">
        <v>65</v>
      </c>
      <c r="K14" s="41" t="s">
        <v>114</v>
      </c>
      <c r="L14" s="151"/>
      <c r="M14" s="151"/>
      <c r="N14" s="152">
        <v>1232</v>
      </c>
      <c r="O14" s="151"/>
      <c r="P14" s="153">
        <f>L14+M14+N14+O14</f>
        <v>1232</v>
      </c>
      <c r="Q14" s="89" t="s">
        <v>56</v>
      </c>
      <c r="R14" s="90" t="s">
        <v>126</v>
      </c>
      <c r="S14" s="90" t="s">
        <v>132</v>
      </c>
      <c r="T14" s="91" t="s">
        <v>224</v>
      </c>
      <c r="U14" s="42" t="str">
        <f>IF(Q14="EFICACIA","SI","NO")</f>
        <v>SI</v>
      </c>
      <c r="V14" s="132" t="s">
        <v>269</v>
      </c>
      <c r="W14" s="132" t="s">
        <v>269</v>
      </c>
      <c r="X14" s="144" t="s">
        <v>269</v>
      </c>
      <c r="Y14" s="132" t="s">
        <v>269</v>
      </c>
      <c r="Z14" s="132" t="s">
        <v>269</v>
      </c>
      <c r="AA14" s="44">
        <f>M14</f>
        <v>0</v>
      </c>
      <c r="AB14" s="191"/>
      <c r="AC14" s="191"/>
      <c r="AD14" s="191"/>
      <c r="AE14" s="192"/>
      <c r="AF14" s="44">
        <f>N14</f>
        <v>1232</v>
      </c>
      <c r="AG14" s="191"/>
      <c r="AH14" s="191"/>
      <c r="AI14" s="191"/>
      <c r="AJ14" s="192"/>
      <c r="AK14" s="43">
        <f t="shared" ref="AK14:AK39" si="0">O14</f>
        <v>0</v>
      </c>
      <c r="AL14" s="191"/>
      <c r="AM14" s="191"/>
      <c r="AN14" s="191"/>
      <c r="AO14" s="192"/>
      <c r="AP14" s="45" t="str">
        <f>G14</f>
        <v>Participación ciudadana en los encuentros ciudadanos</v>
      </c>
      <c r="AQ14" s="206" t="e">
        <f>V14+AA14+AF14+AK14</f>
        <v>#VALUE!</v>
      </c>
      <c r="AR14" s="206" t="e">
        <f>W14+AB14+AG14+AL14</f>
        <v>#VALUE!</v>
      </c>
      <c r="AS14" s="191"/>
      <c r="AT14" s="192"/>
      <c r="AU14" s="4"/>
      <c r="AV14" s="4"/>
      <c r="AW14" s="4"/>
    </row>
    <row r="15" spans="1:49" ht="78" customHeight="1" x14ac:dyDescent="0.25">
      <c r="A15" s="34">
        <v>7</v>
      </c>
      <c r="B15" s="46" t="s">
        <v>110</v>
      </c>
      <c r="C15" s="47" t="s">
        <v>87</v>
      </c>
      <c r="D15" s="48" t="s">
        <v>180</v>
      </c>
      <c r="E15" s="215">
        <v>4.2099999999999999E-2</v>
      </c>
      <c r="F15" s="49" t="s">
        <v>174</v>
      </c>
      <c r="G15" s="23" t="s">
        <v>92</v>
      </c>
      <c r="H15" s="23" t="s">
        <v>175</v>
      </c>
      <c r="I15" s="163">
        <v>749</v>
      </c>
      <c r="J15" s="51" t="s">
        <v>65</v>
      </c>
      <c r="K15" s="52" t="s">
        <v>153</v>
      </c>
      <c r="L15" s="154"/>
      <c r="M15" s="155">
        <v>749</v>
      </c>
      <c r="N15" s="154"/>
      <c r="O15" s="154"/>
      <c r="P15" s="156">
        <f t="shared" ref="P15:P32" si="1">L15+M15+N15+O15</f>
        <v>749</v>
      </c>
      <c r="Q15" s="59" t="s">
        <v>56</v>
      </c>
      <c r="R15" s="52" t="s">
        <v>126</v>
      </c>
      <c r="S15" s="52" t="s">
        <v>132</v>
      </c>
      <c r="T15" s="91" t="s">
        <v>225</v>
      </c>
      <c r="U15" s="53" t="str">
        <f t="shared" ref="U15:U32" si="2">IF(Q15="EFICACIA","SI","NO")</f>
        <v>SI</v>
      </c>
      <c r="V15" s="132" t="s">
        <v>269</v>
      </c>
      <c r="W15" s="132" t="s">
        <v>269</v>
      </c>
      <c r="X15" s="144" t="s">
        <v>269</v>
      </c>
      <c r="Y15" s="132" t="s">
        <v>269</v>
      </c>
      <c r="Z15" s="132" t="s">
        <v>269</v>
      </c>
      <c r="AA15" s="43">
        <f t="shared" ref="AA15:AA39" si="3">M15</f>
        <v>749</v>
      </c>
      <c r="AB15" s="193"/>
      <c r="AC15" s="193"/>
      <c r="AD15" s="193"/>
      <c r="AE15" s="194"/>
      <c r="AF15" s="43">
        <f t="shared" ref="AF15:AF39" si="4">N15</f>
        <v>0</v>
      </c>
      <c r="AG15" s="193"/>
      <c r="AH15" s="193"/>
      <c r="AI15" s="193"/>
      <c r="AJ15" s="194"/>
      <c r="AK15" s="43">
        <f t="shared" si="0"/>
        <v>0</v>
      </c>
      <c r="AL15" s="193"/>
      <c r="AM15" s="193"/>
      <c r="AN15" s="193"/>
      <c r="AO15" s="194"/>
      <c r="AP15" s="43" t="str">
        <f t="shared" ref="AP15:AP39" si="5">G15</f>
        <v>Participación de los Ciudadanos en la Audiencia de Rendición de Cuentas</v>
      </c>
      <c r="AQ15" s="193" t="e">
        <f t="shared" ref="AQ15:AQ32" si="6">V15+AA15+AF15+AK15</f>
        <v>#VALUE!</v>
      </c>
      <c r="AR15" s="193" t="e">
        <f t="shared" ref="AR15:AR32" si="7">W15+AB15+AG15+AL15</f>
        <v>#VALUE!</v>
      </c>
      <c r="AS15" s="193"/>
      <c r="AT15" s="194"/>
    </row>
    <row r="16" spans="1:49" ht="69.75" customHeight="1" x14ac:dyDescent="0.25">
      <c r="A16" s="34">
        <v>6</v>
      </c>
      <c r="B16" s="46" t="s">
        <v>111</v>
      </c>
      <c r="C16" s="47" t="s">
        <v>87</v>
      </c>
      <c r="D16" s="54" t="s">
        <v>44</v>
      </c>
      <c r="E16" s="215">
        <v>4.2099999999999999E-2</v>
      </c>
      <c r="F16" s="49" t="s">
        <v>93</v>
      </c>
      <c r="G16" s="23" t="s">
        <v>94</v>
      </c>
      <c r="H16" s="23" t="s">
        <v>158</v>
      </c>
      <c r="I16" s="177" t="s">
        <v>138</v>
      </c>
      <c r="J16" s="92" t="s">
        <v>210</v>
      </c>
      <c r="K16" s="55" t="s">
        <v>159</v>
      </c>
      <c r="L16" s="154"/>
      <c r="M16" s="157">
        <v>0</v>
      </c>
      <c r="N16" s="157">
        <v>0</v>
      </c>
      <c r="O16" s="157">
        <v>0.5</v>
      </c>
      <c r="P16" s="158">
        <v>1</v>
      </c>
      <c r="Q16" s="59" t="s">
        <v>56</v>
      </c>
      <c r="R16" s="52" t="s">
        <v>127</v>
      </c>
      <c r="S16" s="52" t="s">
        <v>132</v>
      </c>
      <c r="T16" s="60" t="s">
        <v>223</v>
      </c>
      <c r="U16" s="53" t="str">
        <f t="shared" si="2"/>
        <v>SI</v>
      </c>
      <c r="V16" s="132" t="s">
        <v>269</v>
      </c>
      <c r="W16" s="132" t="s">
        <v>269</v>
      </c>
      <c r="X16" s="144" t="s">
        <v>269</v>
      </c>
      <c r="Y16" s="132" t="s">
        <v>269</v>
      </c>
      <c r="Z16" s="132" t="s">
        <v>269</v>
      </c>
      <c r="AA16" s="56">
        <f t="shared" si="3"/>
        <v>0</v>
      </c>
      <c r="AB16" s="193"/>
      <c r="AC16" s="193"/>
      <c r="AD16" s="193"/>
      <c r="AE16" s="194"/>
      <c r="AF16" s="56">
        <f t="shared" si="4"/>
        <v>0</v>
      </c>
      <c r="AG16" s="193"/>
      <c r="AH16" s="193"/>
      <c r="AI16" s="193"/>
      <c r="AJ16" s="194"/>
      <c r="AK16" s="56">
        <f t="shared" si="0"/>
        <v>0.5</v>
      </c>
      <c r="AL16" s="193"/>
      <c r="AM16" s="193"/>
      <c r="AN16" s="193"/>
      <c r="AO16" s="194"/>
      <c r="AP16" s="43" t="str">
        <f t="shared" si="5"/>
        <v xml:space="preserve">Porcentaje de cumplimiento del Plan de Acción para la implementación de los presupuestos participativos </v>
      </c>
      <c r="AQ16" s="191">
        <v>1</v>
      </c>
      <c r="AR16" s="193" t="e">
        <f t="shared" si="7"/>
        <v>#VALUE!</v>
      </c>
      <c r="AS16" s="193"/>
      <c r="AT16" s="194"/>
    </row>
    <row r="17" spans="1:49" s="106" customFormat="1" ht="173.25" x14ac:dyDescent="0.25">
      <c r="A17" s="93">
        <v>6</v>
      </c>
      <c r="B17" s="94" t="s">
        <v>111</v>
      </c>
      <c r="C17" s="95" t="s">
        <v>87</v>
      </c>
      <c r="D17" s="96" t="s">
        <v>176</v>
      </c>
      <c r="E17" s="215">
        <v>4.2099999999999999E-2</v>
      </c>
      <c r="F17" s="97" t="s">
        <v>93</v>
      </c>
      <c r="G17" s="98" t="s">
        <v>95</v>
      </c>
      <c r="H17" s="98" t="s">
        <v>123</v>
      </c>
      <c r="I17" s="159">
        <v>0.67400000000000004</v>
      </c>
      <c r="J17" s="99" t="s">
        <v>113</v>
      </c>
      <c r="K17" s="94" t="s">
        <v>115</v>
      </c>
      <c r="L17" s="159">
        <v>0</v>
      </c>
      <c r="M17" s="160">
        <v>0</v>
      </c>
      <c r="N17" s="160">
        <v>0</v>
      </c>
      <c r="O17" s="160">
        <v>0.9</v>
      </c>
      <c r="P17" s="161">
        <v>0.9</v>
      </c>
      <c r="Q17" s="100" t="s">
        <v>56</v>
      </c>
      <c r="R17" s="94" t="s">
        <v>116</v>
      </c>
      <c r="S17" s="94" t="s">
        <v>132</v>
      </c>
      <c r="T17" s="101" t="s">
        <v>226</v>
      </c>
      <c r="U17" s="102" t="str">
        <f t="shared" si="2"/>
        <v>SI</v>
      </c>
      <c r="V17" s="132" t="s">
        <v>269</v>
      </c>
      <c r="W17" s="132" t="s">
        <v>269</v>
      </c>
      <c r="X17" s="144" t="s">
        <v>269</v>
      </c>
      <c r="Y17" s="132" t="s">
        <v>269</v>
      </c>
      <c r="Z17" s="132" t="s">
        <v>269</v>
      </c>
      <c r="AA17" s="103">
        <f t="shared" si="3"/>
        <v>0</v>
      </c>
      <c r="AB17" s="195"/>
      <c r="AC17" s="196"/>
      <c r="AD17" s="207"/>
      <c r="AE17" s="197"/>
      <c r="AF17" s="104">
        <f t="shared" si="4"/>
        <v>0</v>
      </c>
      <c r="AG17" s="196"/>
      <c r="AH17" s="196"/>
      <c r="AI17" s="196"/>
      <c r="AJ17" s="197"/>
      <c r="AK17" s="104">
        <f t="shared" si="0"/>
        <v>0.9</v>
      </c>
      <c r="AL17" s="196"/>
      <c r="AM17" s="196"/>
      <c r="AN17" s="196"/>
      <c r="AO17" s="197"/>
      <c r="AP17" s="104" t="str">
        <f t="shared" si="5"/>
        <v xml:space="preserve">Porcentaje de cumplimiento físico acumulado del Plan de Desarrollo Local </v>
      </c>
      <c r="AQ17" s="196" t="e">
        <f t="shared" si="6"/>
        <v>#VALUE!</v>
      </c>
      <c r="AR17" s="196" t="e">
        <f t="shared" si="7"/>
        <v>#VALUE!</v>
      </c>
      <c r="AS17" s="196"/>
      <c r="AT17" s="197"/>
      <c r="AU17" s="105"/>
      <c r="AV17" s="105"/>
      <c r="AW17" s="105"/>
    </row>
    <row r="18" spans="1:49" s="106" customFormat="1" ht="409.5" x14ac:dyDescent="0.25">
      <c r="A18" s="93">
        <v>6</v>
      </c>
      <c r="B18" s="94" t="s">
        <v>111</v>
      </c>
      <c r="C18" s="95" t="s">
        <v>136</v>
      </c>
      <c r="D18" s="107" t="s">
        <v>160</v>
      </c>
      <c r="E18" s="215">
        <v>4.2099999999999999E-2</v>
      </c>
      <c r="F18" s="97" t="s">
        <v>90</v>
      </c>
      <c r="G18" s="98" t="s">
        <v>96</v>
      </c>
      <c r="H18" s="98" t="s">
        <v>97</v>
      </c>
      <c r="I18" s="135" t="s">
        <v>238</v>
      </c>
      <c r="J18" s="99" t="s">
        <v>113</v>
      </c>
      <c r="K18" s="94" t="s">
        <v>117</v>
      </c>
      <c r="L18" s="160">
        <v>0.1</v>
      </c>
      <c r="M18" s="160">
        <v>0.18679999999999999</v>
      </c>
      <c r="N18" s="160">
        <v>0.7</v>
      </c>
      <c r="O18" s="160">
        <v>0.92</v>
      </c>
      <c r="P18" s="161">
        <v>0.92</v>
      </c>
      <c r="Q18" s="100" t="s">
        <v>56</v>
      </c>
      <c r="R18" s="94" t="s">
        <v>119</v>
      </c>
      <c r="S18" s="94" t="s">
        <v>155</v>
      </c>
      <c r="T18" s="101" t="s">
        <v>227</v>
      </c>
      <c r="U18" s="102" t="str">
        <f t="shared" si="2"/>
        <v>SI</v>
      </c>
      <c r="V18" s="134">
        <f t="shared" ref="V18:V38" si="8">L18</f>
        <v>0.1</v>
      </c>
      <c r="W18" s="137">
        <v>0.1215</v>
      </c>
      <c r="X18" s="145">
        <v>1</v>
      </c>
      <c r="Y18" s="135" t="s">
        <v>254</v>
      </c>
      <c r="Z18" s="136" t="s">
        <v>268</v>
      </c>
      <c r="AA18" s="103">
        <f t="shared" si="3"/>
        <v>0.18679999999999999</v>
      </c>
      <c r="AB18" s="196"/>
      <c r="AC18" s="196"/>
      <c r="AD18" s="196"/>
      <c r="AE18" s="197"/>
      <c r="AF18" s="104">
        <f t="shared" si="4"/>
        <v>0.7</v>
      </c>
      <c r="AG18" s="196"/>
      <c r="AH18" s="196"/>
      <c r="AI18" s="196"/>
      <c r="AJ18" s="197"/>
      <c r="AK18" s="104">
        <f t="shared" si="0"/>
        <v>0.92</v>
      </c>
      <c r="AL18" s="196"/>
      <c r="AM18" s="196"/>
      <c r="AN18" s="196"/>
      <c r="AO18" s="197"/>
      <c r="AP18" s="104" t="str">
        <f t="shared" si="5"/>
        <v>Porcentaje de compromiso del presupuesto de inversión directa de la vigencia 2020</v>
      </c>
      <c r="AQ18" s="196">
        <f t="shared" si="6"/>
        <v>1.9068000000000001</v>
      </c>
      <c r="AR18" s="196">
        <f t="shared" si="7"/>
        <v>0.1215</v>
      </c>
      <c r="AS18" s="196"/>
      <c r="AT18" s="197"/>
      <c r="AU18" s="105"/>
      <c r="AV18" s="105"/>
      <c r="AW18" s="105"/>
    </row>
    <row r="19" spans="1:49" s="106" customFormat="1" ht="409.5" x14ac:dyDescent="0.25">
      <c r="A19" s="93">
        <v>6</v>
      </c>
      <c r="B19" s="94" t="s">
        <v>111</v>
      </c>
      <c r="C19" s="95" t="s">
        <v>136</v>
      </c>
      <c r="D19" s="107" t="s">
        <v>45</v>
      </c>
      <c r="E19" s="215">
        <v>4.2099999999999999E-2</v>
      </c>
      <c r="F19" s="97" t="s">
        <v>90</v>
      </c>
      <c r="G19" s="98" t="s">
        <v>98</v>
      </c>
      <c r="H19" s="98" t="s">
        <v>99</v>
      </c>
      <c r="I19" s="159">
        <v>0.29820000000000002</v>
      </c>
      <c r="J19" s="99" t="s">
        <v>113</v>
      </c>
      <c r="K19" s="94" t="s">
        <v>118</v>
      </c>
      <c r="L19" s="162">
        <v>0.03</v>
      </c>
      <c r="M19" s="162">
        <v>0.12</v>
      </c>
      <c r="N19" s="162">
        <v>0.18</v>
      </c>
      <c r="O19" s="160">
        <v>0.25</v>
      </c>
      <c r="P19" s="161">
        <v>0.25</v>
      </c>
      <c r="Q19" s="100" t="s">
        <v>56</v>
      </c>
      <c r="R19" s="94" t="s">
        <v>119</v>
      </c>
      <c r="S19" s="94" t="s">
        <v>155</v>
      </c>
      <c r="T19" s="101" t="s">
        <v>227</v>
      </c>
      <c r="U19" s="102" t="str">
        <f t="shared" si="2"/>
        <v>SI</v>
      </c>
      <c r="V19" s="134">
        <f t="shared" si="8"/>
        <v>0.03</v>
      </c>
      <c r="W19" s="137">
        <v>2.12E-2</v>
      </c>
      <c r="X19" s="145">
        <f>W19/V19</f>
        <v>0.70666666666666667</v>
      </c>
      <c r="Y19" s="135" t="s">
        <v>255</v>
      </c>
      <c r="Z19" s="136" t="s">
        <v>268</v>
      </c>
      <c r="AA19" s="103">
        <f t="shared" si="3"/>
        <v>0.12</v>
      </c>
      <c r="AB19" s="196"/>
      <c r="AC19" s="196"/>
      <c r="AD19" s="196"/>
      <c r="AE19" s="197"/>
      <c r="AF19" s="104">
        <f t="shared" si="4"/>
        <v>0.18</v>
      </c>
      <c r="AG19" s="196"/>
      <c r="AH19" s="196"/>
      <c r="AI19" s="196"/>
      <c r="AJ19" s="197"/>
      <c r="AK19" s="104">
        <f t="shared" si="0"/>
        <v>0.25</v>
      </c>
      <c r="AL19" s="196"/>
      <c r="AM19" s="196"/>
      <c r="AN19" s="196"/>
      <c r="AO19" s="197"/>
      <c r="AP19" s="104" t="str">
        <f t="shared" si="5"/>
        <v>Porcentaje de Giros de la Vigencia 2019</v>
      </c>
      <c r="AQ19" s="196">
        <f t="shared" si="6"/>
        <v>0.57999999999999996</v>
      </c>
      <c r="AR19" s="196">
        <f t="shared" si="7"/>
        <v>2.12E-2</v>
      </c>
      <c r="AS19" s="196"/>
      <c r="AT19" s="197"/>
      <c r="AU19" s="105"/>
      <c r="AV19" s="105"/>
      <c r="AW19" s="105"/>
    </row>
    <row r="20" spans="1:49" s="106" customFormat="1" ht="409.5" x14ac:dyDescent="0.25">
      <c r="A20" s="93">
        <v>6</v>
      </c>
      <c r="B20" s="94" t="s">
        <v>111</v>
      </c>
      <c r="C20" s="95" t="s">
        <v>136</v>
      </c>
      <c r="D20" s="107" t="s">
        <v>156</v>
      </c>
      <c r="E20" s="215">
        <v>4.2099999999999999E-2</v>
      </c>
      <c r="F20" s="97" t="s">
        <v>90</v>
      </c>
      <c r="G20" s="98" t="s">
        <v>100</v>
      </c>
      <c r="H20" s="98" t="s">
        <v>101</v>
      </c>
      <c r="I20" s="159">
        <v>0.79690000000000005</v>
      </c>
      <c r="J20" s="99" t="s">
        <v>113</v>
      </c>
      <c r="K20" s="94" t="s">
        <v>120</v>
      </c>
      <c r="L20" s="162">
        <v>0.1</v>
      </c>
      <c r="M20" s="162">
        <v>0.2</v>
      </c>
      <c r="N20" s="162">
        <v>0.4</v>
      </c>
      <c r="O20" s="162">
        <v>0.6</v>
      </c>
      <c r="P20" s="161">
        <v>0.6</v>
      </c>
      <c r="Q20" s="100" t="s">
        <v>56</v>
      </c>
      <c r="R20" s="94" t="s">
        <v>119</v>
      </c>
      <c r="S20" s="94" t="s">
        <v>155</v>
      </c>
      <c r="T20" s="101" t="s">
        <v>229</v>
      </c>
      <c r="U20" s="102" t="str">
        <f t="shared" si="2"/>
        <v>SI</v>
      </c>
      <c r="V20" s="134">
        <f t="shared" si="8"/>
        <v>0.1</v>
      </c>
      <c r="W20" s="137">
        <v>0.1099</v>
      </c>
      <c r="X20" s="146">
        <v>1</v>
      </c>
      <c r="Y20" s="135" t="s">
        <v>256</v>
      </c>
      <c r="Z20" s="136" t="s">
        <v>268</v>
      </c>
      <c r="AA20" s="103">
        <f t="shared" si="3"/>
        <v>0.2</v>
      </c>
      <c r="AB20" s="196"/>
      <c r="AC20" s="196"/>
      <c r="AD20" s="196"/>
      <c r="AE20" s="197"/>
      <c r="AF20" s="104">
        <f t="shared" si="4"/>
        <v>0.4</v>
      </c>
      <c r="AG20" s="196"/>
      <c r="AH20" s="196"/>
      <c r="AI20" s="196"/>
      <c r="AJ20" s="197"/>
      <c r="AK20" s="104">
        <f t="shared" si="0"/>
        <v>0.6</v>
      </c>
      <c r="AL20" s="196"/>
      <c r="AM20" s="196"/>
      <c r="AN20" s="196"/>
      <c r="AO20" s="197"/>
      <c r="AP20" s="104" t="str">
        <f t="shared" si="5"/>
        <v>Porcentaje de Giros de Obligaciones por Pagar 2019 y anteriores</v>
      </c>
      <c r="AQ20" s="196">
        <f t="shared" si="6"/>
        <v>1.3</v>
      </c>
      <c r="AR20" s="196">
        <f t="shared" si="7"/>
        <v>0.1099</v>
      </c>
      <c r="AS20" s="196"/>
      <c r="AT20" s="197"/>
      <c r="AU20" s="105"/>
      <c r="AV20" s="105"/>
      <c r="AW20" s="105"/>
    </row>
    <row r="21" spans="1:49" s="106" customFormat="1" ht="409.5" x14ac:dyDescent="0.25">
      <c r="A21" s="93">
        <v>6</v>
      </c>
      <c r="B21" s="94" t="s">
        <v>111</v>
      </c>
      <c r="C21" s="95" t="s">
        <v>136</v>
      </c>
      <c r="D21" s="108" t="s">
        <v>157</v>
      </c>
      <c r="E21" s="215">
        <v>4.2099999999999999E-2</v>
      </c>
      <c r="F21" s="97" t="s">
        <v>90</v>
      </c>
      <c r="G21" s="98" t="s">
        <v>102</v>
      </c>
      <c r="H21" s="98" t="s">
        <v>103</v>
      </c>
      <c r="I21" s="159">
        <v>0.44490000000000002</v>
      </c>
      <c r="J21" s="99" t="s">
        <v>113</v>
      </c>
      <c r="K21" s="94" t="s">
        <v>121</v>
      </c>
      <c r="L21" s="162">
        <v>0.05</v>
      </c>
      <c r="M21" s="162">
        <v>0.2</v>
      </c>
      <c r="N21" s="162">
        <v>0.4</v>
      </c>
      <c r="O21" s="162">
        <v>0.7</v>
      </c>
      <c r="P21" s="161">
        <v>0.7</v>
      </c>
      <c r="Q21" s="100" t="s">
        <v>56</v>
      </c>
      <c r="R21" s="94" t="s">
        <v>119</v>
      </c>
      <c r="S21" s="94" t="s">
        <v>155</v>
      </c>
      <c r="T21" s="101" t="s">
        <v>228</v>
      </c>
      <c r="U21" s="102" t="str">
        <f t="shared" si="2"/>
        <v>SI</v>
      </c>
      <c r="V21" s="134">
        <f t="shared" si="8"/>
        <v>0.05</v>
      </c>
      <c r="W21" s="137">
        <v>3.7900000000000003E-2</v>
      </c>
      <c r="X21" s="145">
        <f>W21/V21</f>
        <v>0.75800000000000001</v>
      </c>
      <c r="Y21" s="135" t="s">
        <v>257</v>
      </c>
      <c r="Z21" s="136" t="s">
        <v>268</v>
      </c>
      <c r="AA21" s="103">
        <f t="shared" si="3"/>
        <v>0.2</v>
      </c>
      <c r="AB21" s="196"/>
      <c r="AC21" s="196"/>
      <c r="AD21" s="196"/>
      <c r="AE21" s="197"/>
      <c r="AF21" s="104">
        <f t="shared" si="4"/>
        <v>0.4</v>
      </c>
      <c r="AG21" s="196"/>
      <c r="AH21" s="196"/>
      <c r="AI21" s="196"/>
      <c r="AJ21" s="197"/>
      <c r="AK21" s="104">
        <f t="shared" si="0"/>
        <v>0.7</v>
      </c>
      <c r="AL21" s="196"/>
      <c r="AM21" s="196"/>
      <c r="AN21" s="196"/>
      <c r="AO21" s="197"/>
      <c r="AP21" s="104" t="str">
        <f t="shared" si="5"/>
        <v xml:space="preserve">Porcentaje de Giros de Obligaciones por Pagar </v>
      </c>
      <c r="AQ21" s="196">
        <f t="shared" si="6"/>
        <v>1.35</v>
      </c>
      <c r="AR21" s="196">
        <f t="shared" si="7"/>
        <v>3.7900000000000003E-2</v>
      </c>
      <c r="AS21" s="196"/>
      <c r="AT21" s="197"/>
      <c r="AU21" s="105"/>
      <c r="AV21" s="105"/>
      <c r="AW21" s="105"/>
    </row>
    <row r="22" spans="1:49" ht="60" customHeight="1" x14ac:dyDescent="0.25">
      <c r="A22" s="34">
        <v>6</v>
      </c>
      <c r="B22" s="46" t="s">
        <v>111</v>
      </c>
      <c r="C22" s="47" t="s">
        <v>136</v>
      </c>
      <c r="D22" s="57" t="s">
        <v>241</v>
      </c>
      <c r="E22" s="215">
        <v>4.2099999999999999E-2</v>
      </c>
      <c r="F22" s="49" t="s">
        <v>93</v>
      </c>
      <c r="G22" s="23" t="s">
        <v>239</v>
      </c>
      <c r="H22" s="24" t="s">
        <v>158</v>
      </c>
      <c r="I22" s="163" t="s">
        <v>138</v>
      </c>
      <c r="J22" s="51" t="s">
        <v>54</v>
      </c>
      <c r="K22" s="52" t="s">
        <v>159</v>
      </c>
      <c r="L22" s="157"/>
      <c r="M22" s="157">
        <v>1</v>
      </c>
      <c r="N22" s="157">
        <v>1</v>
      </c>
      <c r="O22" s="157">
        <v>1</v>
      </c>
      <c r="P22" s="158">
        <v>1</v>
      </c>
      <c r="Q22" s="59" t="s">
        <v>56</v>
      </c>
      <c r="R22" s="52" t="s">
        <v>128</v>
      </c>
      <c r="S22" s="52" t="s">
        <v>183</v>
      </c>
      <c r="T22" s="60" t="s">
        <v>230</v>
      </c>
      <c r="U22" s="53" t="str">
        <f t="shared" si="2"/>
        <v>SI</v>
      </c>
      <c r="V22" s="132" t="s">
        <v>269</v>
      </c>
      <c r="W22" s="132" t="s">
        <v>269</v>
      </c>
      <c r="X22" s="147" t="s">
        <v>269</v>
      </c>
      <c r="Y22" s="133" t="s">
        <v>269</v>
      </c>
      <c r="Z22" s="133" t="s">
        <v>269</v>
      </c>
      <c r="AA22" s="43">
        <f t="shared" si="3"/>
        <v>1</v>
      </c>
      <c r="AB22" s="193"/>
      <c r="AC22" s="193"/>
      <c r="AD22" s="193"/>
      <c r="AE22" s="194"/>
      <c r="AF22" s="43">
        <f t="shared" si="4"/>
        <v>1</v>
      </c>
      <c r="AG22" s="193"/>
      <c r="AH22" s="193"/>
      <c r="AI22" s="193"/>
      <c r="AJ22" s="194"/>
      <c r="AK22" s="43">
        <f t="shared" si="0"/>
        <v>1</v>
      </c>
      <c r="AL22" s="193"/>
      <c r="AM22" s="193"/>
      <c r="AN22" s="193"/>
      <c r="AO22" s="194"/>
      <c r="AP22" s="43" t="str">
        <f t="shared" si="5"/>
        <v>Porcentaje de ejecución del SIPSE local</v>
      </c>
      <c r="AQ22" s="193" t="e">
        <f t="shared" si="6"/>
        <v>#VALUE!</v>
      </c>
      <c r="AR22" s="193" t="e">
        <f t="shared" si="7"/>
        <v>#VALUE!</v>
      </c>
      <c r="AS22" s="193"/>
      <c r="AT22" s="194"/>
    </row>
    <row r="23" spans="1:49" s="106" customFormat="1" ht="57" customHeight="1" x14ac:dyDescent="0.25">
      <c r="A23" s="93">
        <v>6</v>
      </c>
      <c r="B23" s="94" t="s">
        <v>111</v>
      </c>
      <c r="C23" s="95" t="s">
        <v>136</v>
      </c>
      <c r="D23" s="107" t="s">
        <v>47</v>
      </c>
      <c r="E23" s="215">
        <v>4.2099999999999999E-2</v>
      </c>
      <c r="F23" s="97" t="s">
        <v>90</v>
      </c>
      <c r="G23" s="98" t="s">
        <v>240</v>
      </c>
      <c r="H23" s="98" t="s">
        <v>158</v>
      </c>
      <c r="I23" s="163" t="s">
        <v>138</v>
      </c>
      <c r="J23" s="99" t="s">
        <v>54</v>
      </c>
      <c r="K23" s="94" t="s">
        <v>159</v>
      </c>
      <c r="L23" s="160">
        <v>0</v>
      </c>
      <c r="M23" s="160">
        <v>1</v>
      </c>
      <c r="N23" s="160">
        <v>1</v>
      </c>
      <c r="O23" s="160">
        <v>1</v>
      </c>
      <c r="P23" s="161">
        <v>1</v>
      </c>
      <c r="Q23" s="100" t="s">
        <v>56</v>
      </c>
      <c r="R23" s="94" t="s">
        <v>129</v>
      </c>
      <c r="S23" s="94" t="s">
        <v>237</v>
      </c>
      <c r="T23" s="101" t="s">
        <v>231</v>
      </c>
      <c r="U23" s="102" t="str">
        <f t="shared" si="2"/>
        <v>SI</v>
      </c>
      <c r="V23" s="134" t="s">
        <v>279</v>
      </c>
      <c r="W23" s="134" t="s">
        <v>279</v>
      </c>
      <c r="X23" s="175" t="s">
        <v>279</v>
      </c>
      <c r="Y23" s="134" t="s">
        <v>279</v>
      </c>
      <c r="Z23" s="134" t="s">
        <v>279</v>
      </c>
      <c r="AA23" s="103">
        <f t="shared" si="3"/>
        <v>1</v>
      </c>
      <c r="AB23" s="196"/>
      <c r="AC23" s="196"/>
      <c r="AD23" s="196"/>
      <c r="AE23" s="197"/>
      <c r="AF23" s="104">
        <f t="shared" si="4"/>
        <v>1</v>
      </c>
      <c r="AG23" s="196"/>
      <c r="AH23" s="196"/>
      <c r="AI23" s="196"/>
      <c r="AJ23" s="197"/>
      <c r="AK23" s="104">
        <f t="shared" si="0"/>
        <v>1</v>
      </c>
      <c r="AL23" s="196"/>
      <c r="AM23" s="196"/>
      <c r="AN23" s="196"/>
      <c r="AO23" s="197"/>
      <c r="AP23" s="104" t="str">
        <f t="shared" si="5"/>
        <v>Porcentaje de avance acumulado en el cumplimiento del Plan de Sostenibilidad contable programado</v>
      </c>
      <c r="AQ23" s="196" t="e">
        <f t="shared" si="6"/>
        <v>#VALUE!</v>
      </c>
      <c r="AR23" s="196" t="e">
        <f t="shared" si="7"/>
        <v>#VALUE!</v>
      </c>
      <c r="AS23" s="196"/>
      <c r="AT23" s="197"/>
      <c r="AU23" s="105"/>
      <c r="AV23" s="105"/>
      <c r="AW23" s="105"/>
    </row>
    <row r="24" spans="1:49" s="106" customFormat="1" ht="99" customHeight="1" x14ac:dyDescent="0.25">
      <c r="A24" s="93">
        <v>7</v>
      </c>
      <c r="B24" s="94" t="s">
        <v>110</v>
      </c>
      <c r="C24" s="95" t="s">
        <v>88</v>
      </c>
      <c r="D24" s="108" t="s">
        <v>242</v>
      </c>
      <c r="E24" s="215">
        <v>4.2099999999999999E-2</v>
      </c>
      <c r="F24" s="97" t="s">
        <v>90</v>
      </c>
      <c r="G24" s="98" t="s">
        <v>104</v>
      </c>
      <c r="H24" s="98" t="s">
        <v>105</v>
      </c>
      <c r="I24" s="163">
        <v>550</v>
      </c>
      <c r="J24" s="99" t="s">
        <v>113</v>
      </c>
      <c r="K24" s="94" t="s">
        <v>140</v>
      </c>
      <c r="L24" s="160">
        <v>0.25</v>
      </c>
      <c r="M24" s="160">
        <v>0.5</v>
      </c>
      <c r="N24" s="160">
        <v>0.75</v>
      </c>
      <c r="O24" s="160">
        <v>1</v>
      </c>
      <c r="P24" s="161">
        <v>1</v>
      </c>
      <c r="Q24" s="100" t="s">
        <v>56</v>
      </c>
      <c r="R24" s="94" t="s">
        <v>130</v>
      </c>
      <c r="S24" s="94" t="s">
        <v>133</v>
      </c>
      <c r="T24" s="101" t="s">
        <v>232</v>
      </c>
      <c r="U24" s="102" t="str">
        <f t="shared" si="2"/>
        <v>SI</v>
      </c>
      <c r="V24" s="134">
        <f t="shared" si="8"/>
        <v>0.25</v>
      </c>
      <c r="W24" s="138">
        <v>7.0000000000000007E-2</v>
      </c>
      <c r="X24" s="146">
        <f>W24/V24</f>
        <v>0.28000000000000003</v>
      </c>
      <c r="Y24" s="135" t="s">
        <v>271</v>
      </c>
      <c r="Z24" s="136" t="s">
        <v>270</v>
      </c>
      <c r="AA24" s="103">
        <f t="shared" si="3"/>
        <v>0.5</v>
      </c>
      <c r="AB24" s="196"/>
      <c r="AC24" s="196"/>
      <c r="AD24" s="196"/>
      <c r="AE24" s="197"/>
      <c r="AF24" s="104">
        <f t="shared" si="4"/>
        <v>0.75</v>
      </c>
      <c r="AG24" s="196"/>
      <c r="AH24" s="196"/>
      <c r="AI24" s="196"/>
      <c r="AJ24" s="197"/>
      <c r="AK24" s="104">
        <f t="shared" si="0"/>
        <v>1</v>
      </c>
      <c r="AL24" s="196"/>
      <c r="AM24" s="196"/>
      <c r="AN24" s="196"/>
      <c r="AO24" s="197"/>
      <c r="AP24" s="104" t="str">
        <f t="shared" si="5"/>
        <v>Respuesta a los requerimiento de los ciudadanos</v>
      </c>
      <c r="AQ24" s="196">
        <f t="shared" si="6"/>
        <v>2.5</v>
      </c>
      <c r="AR24" s="196">
        <f t="shared" si="7"/>
        <v>7.0000000000000007E-2</v>
      </c>
      <c r="AS24" s="196"/>
      <c r="AT24" s="197"/>
      <c r="AU24" s="105"/>
      <c r="AV24" s="105"/>
      <c r="AW24" s="105"/>
    </row>
    <row r="25" spans="1:49" s="106" customFormat="1" ht="210" customHeight="1" x14ac:dyDescent="0.25">
      <c r="A25" s="93">
        <v>1</v>
      </c>
      <c r="B25" s="94" t="s">
        <v>112</v>
      </c>
      <c r="C25" s="95" t="s">
        <v>89</v>
      </c>
      <c r="D25" s="108" t="s">
        <v>253</v>
      </c>
      <c r="E25" s="215">
        <v>4.2099999999999999E-2</v>
      </c>
      <c r="F25" s="97" t="s">
        <v>90</v>
      </c>
      <c r="G25" s="98" t="s">
        <v>165</v>
      </c>
      <c r="H25" s="98" t="s">
        <v>166</v>
      </c>
      <c r="I25" s="178">
        <v>40</v>
      </c>
      <c r="J25" s="128" t="s">
        <v>65</v>
      </c>
      <c r="K25" s="94" t="s">
        <v>122</v>
      </c>
      <c r="L25" s="163">
        <v>10</v>
      </c>
      <c r="M25" s="163">
        <v>10</v>
      </c>
      <c r="N25" s="163">
        <v>10</v>
      </c>
      <c r="O25" s="163">
        <v>10</v>
      </c>
      <c r="P25" s="164">
        <f t="shared" si="1"/>
        <v>40</v>
      </c>
      <c r="Q25" s="100" t="s">
        <v>56</v>
      </c>
      <c r="R25" s="94" t="s">
        <v>141</v>
      </c>
      <c r="S25" s="94" t="s">
        <v>134</v>
      </c>
      <c r="T25" s="101" t="s">
        <v>258</v>
      </c>
      <c r="U25" s="102" t="str">
        <f t="shared" si="2"/>
        <v>SI</v>
      </c>
      <c r="V25" s="139">
        <f t="shared" si="8"/>
        <v>10</v>
      </c>
      <c r="W25" s="135">
        <v>6</v>
      </c>
      <c r="X25" s="148">
        <f>W25/V25</f>
        <v>0.6</v>
      </c>
      <c r="Y25" s="135" t="s">
        <v>259</v>
      </c>
      <c r="Z25" s="136" t="s">
        <v>260</v>
      </c>
      <c r="AA25" s="104">
        <f t="shared" si="3"/>
        <v>10</v>
      </c>
      <c r="AB25" s="196"/>
      <c r="AC25" s="196"/>
      <c r="AD25" s="196"/>
      <c r="AE25" s="197"/>
      <c r="AF25" s="104">
        <f t="shared" si="4"/>
        <v>10</v>
      </c>
      <c r="AG25" s="196"/>
      <c r="AH25" s="196"/>
      <c r="AI25" s="196"/>
      <c r="AJ25" s="197"/>
      <c r="AK25" s="104">
        <f t="shared" si="0"/>
        <v>10</v>
      </c>
      <c r="AL25" s="196"/>
      <c r="AM25" s="196"/>
      <c r="AN25" s="196"/>
      <c r="AO25" s="197"/>
      <c r="AP25" s="104" t="str">
        <f t="shared" si="5"/>
        <v>Acciones de control a las actuaciones de IVC control en materia actividad económica</v>
      </c>
      <c r="AQ25" s="196">
        <f t="shared" si="6"/>
        <v>40</v>
      </c>
      <c r="AR25" s="196">
        <f t="shared" si="7"/>
        <v>6</v>
      </c>
      <c r="AS25" s="196"/>
      <c r="AT25" s="197"/>
      <c r="AU25" s="105"/>
      <c r="AV25" s="105"/>
      <c r="AW25" s="105"/>
    </row>
    <row r="26" spans="1:49" s="106" customFormat="1" ht="162" customHeight="1" x14ac:dyDescent="0.25">
      <c r="A26" s="93">
        <v>1</v>
      </c>
      <c r="B26" s="94" t="s">
        <v>112</v>
      </c>
      <c r="C26" s="95" t="s">
        <v>89</v>
      </c>
      <c r="D26" s="108" t="s">
        <v>250</v>
      </c>
      <c r="E26" s="215">
        <v>4.2099999999999999E-2</v>
      </c>
      <c r="F26" s="97" t="s">
        <v>90</v>
      </c>
      <c r="G26" s="98" t="s">
        <v>167</v>
      </c>
      <c r="H26" s="98" t="s">
        <v>168</v>
      </c>
      <c r="I26" s="178">
        <v>33</v>
      </c>
      <c r="J26" s="128" t="s">
        <v>65</v>
      </c>
      <c r="K26" s="94" t="s">
        <v>122</v>
      </c>
      <c r="L26" s="163">
        <v>8</v>
      </c>
      <c r="M26" s="163">
        <v>8</v>
      </c>
      <c r="N26" s="163">
        <v>8</v>
      </c>
      <c r="O26" s="163">
        <v>9</v>
      </c>
      <c r="P26" s="164">
        <f t="shared" ref="P26" si="9">L26+M26+N26+O26</f>
        <v>33</v>
      </c>
      <c r="Q26" s="100" t="s">
        <v>56</v>
      </c>
      <c r="R26" s="94" t="s">
        <v>141</v>
      </c>
      <c r="S26" s="94" t="s">
        <v>134</v>
      </c>
      <c r="T26" s="101" t="s">
        <v>233</v>
      </c>
      <c r="U26" s="102" t="str">
        <f t="shared" si="2"/>
        <v>SI</v>
      </c>
      <c r="V26" s="139">
        <f t="shared" ref="V26" si="10">L26</f>
        <v>8</v>
      </c>
      <c r="W26" s="135">
        <v>14</v>
      </c>
      <c r="X26" s="148">
        <v>1</v>
      </c>
      <c r="Y26" s="135" t="s">
        <v>261</v>
      </c>
      <c r="Z26" s="136" t="s">
        <v>262</v>
      </c>
      <c r="AA26" s="104">
        <f t="shared" ref="AA26" si="11">M26</f>
        <v>8</v>
      </c>
      <c r="AB26" s="196"/>
      <c r="AC26" s="196"/>
      <c r="AD26" s="196"/>
      <c r="AE26" s="197"/>
      <c r="AF26" s="104">
        <f t="shared" ref="AF26" si="12">N26</f>
        <v>8</v>
      </c>
      <c r="AG26" s="196"/>
      <c r="AH26" s="196"/>
      <c r="AI26" s="196"/>
      <c r="AJ26" s="197"/>
      <c r="AK26" s="104">
        <f t="shared" ref="AK26" si="13">O26</f>
        <v>9</v>
      </c>
      <c r="AL26" s="196"/>
      <c r="AM26" s="196"/>
      <c r="AN26" s="196"/>
      <c r="AO26" s="197"/>
      <c r="AP26" s="104" t="str">
        <f t="shared" ref="AP26" si="14">G26</f>
        <v>Acciones de control a las actuaciones de IVC control en materia de  integridad del espacio publico.</v>
      </c>
      <c r="AQ26" s="196">
        <f t="shared" ref="AQ26" si="15">V26+AA26+AF26+AK26</f>
        <v>33</v>
      </c>
      <c r="AR26" s="196">
        <f t="shared" ref="AR26" si="16">W26+AB26+AG26+AL26</f>
        <v>14</v>
      </c>
      <c r="AS26" s="196"/>
      <c r="AT26" s="197"/>
      <c r="AU26" s="105"/>
      <c r="AV26" s="105"/>
      <c r="AW26" s="105"/>
    </row>
    <row r="27" spans="1:49" s="106" customFormat="1" ht="154.5" customHeight="1" x14ac:dyDescent="0.25">
      <c r="A27" s="93">
        <v>1</v>
      </c>
      <c r="B27" s="94" t="s">
        <v>112</v>
      </c>
      <c r="C27" s="95" t="s">
        <v>89</v>
      </c>
      <c r="D27" s="108" t="s">
        <v>251</v>
      </c>
      <c r="E27" s="215">
        <v>4.2099999999999999E-2</v>
      </c>
      <c r="F27" s="97" t="s">
        <v>90</v>
      </c>
      <c r="G27" s="98" t="s">
        <v>169</v>
      </c>
      <c r="H27" s="98" t="s">
        <v>170</v>
      </c>
      <c r="I27" s="178">
        <v>36</v>
      </c>
      <c r="J27" s="128" t="s">
        <v>65</v>
      </c>
      <c r="K27" s="94" t="s">
        <v>122</v>
      </c>
      <c r="L27" s="163">
        <v>8</v>
      </c>
      <c r="M27" s="163">
        <v>8</v>
      </c>
      <c r="N27" s="163">
        <v>10</v>
      </c>
      <c r="O27" s="163">
        <v>10</v>
      </c>
      <c r="P27" s="164">
        <f t="shared" si="1"/>
        <v>36</v>
      </c>
      <c r="Q27" s="100" t="s">
        <v>56</v>
      </c>
      <c r="R27" s="94" t="s">
        <v>141</v>
      </c>
      <c r="S27" s="94" t="s">
        <v>134</v>
      </c>
      <c r="T27" s="101" t="s">
        <v>234</v>
      </c>
      <c r="U27" s="102" t="str">
        <f t="shared" si="2"/>
        <v>SI</v>
      </c>
      <c r="V27" s="139">
        <f t="shared" si="8"/>
        <v>8</v>
      </c>
      <c r="W27" s="135">
        <v>15</v>
      </c>
      <c r="X27" s="148">
        <v>1</v>
      </c>
      <c r="Y27" s="135" t="s">
        <v>263</v>
      </c>
      <c r="Z27" s="136" t="s">
        <v>264</v>
      </c>
      <c r="AA27" s="104">
        <f t="shared" si="3"/>
        <v>8</v>
      </c>
      <c r="AB27" s="196"/>
      <c r="AC27" s="196"/>
      <c r="AD27" s="196"/>
      <c r="AE27" s="197"/>
      <c r="AF27" s="104">
        <f t="shared" si="4"/>
        <v>10</v>
      </c>
      <c r="AG27" s="196"/>
      <c r="AH27" s="196"/>
      <c r="AI27" s="196"/>
      <c r="AJ27" s="197"/>
      <c r="AK27" s="104">
        <f t="shared" si="0"/>
        <v>10</v>
      </c>
      <c r="AL27" s="196"/>
      <c r="AM27" s="196"/>
      <c r="AN27" s="196"/>
      <c r="AO27" s="197"/>
      <c r="AP27" s="104" t="str">
        <f t="shared" si="5"/>
        <v>Acciones de control  en materia de obras y urbanismo</v>
      </c>
      <c r="AQ27" s="196">
        <f t="shared" si="6"/>
        <v>36</v>
      </c>
      <c r="AR27" s="196">
        <f t="shared" si="7"/>
        <v>15</v>
      </c>
      <c r="AS27" s="196"/>
      <c r="AT27" s="197"/>
      <c r="AU27" s="105"/>
      <c r="AV27" s="105"/>
      <c r="AW27" s="105"/>
    </row>
    <row r="28" spans="1:49" s="106" customFormat="1" ht="117" customHeight="1" x14ac:dyDescent="0.25">
      <c r="A28" s="93">
        <v>1</v>
      </c>
      <c r="B28" s="94" t="s">
        <v>112</v>
      </c>
      <c r="C28" s="95" t="s">
        <v>89</v>
      </c>
      <c r="D28" s="107" t="s">
        <v>178</v>
      </c>
      <c r="E28" s="215">
        <v>4.2099999999999999E-2</v>
      </c>
      <c r="F28" s="97" t="s">
        <v>90</v>
      </c>
      <c r="G28" s="98" t="s">
        <v>106</v>
      </c>
      <c r="H28" s="98" t="s">
        <v>172</v>
      </c>
      <c r="I28" s="163">
        <v>10</v>
      </c>
      <c r="J28" s="99" t="s">
        <v>65</v>
      </c>
      <c r="K28" s="94" t="s">
        <v>122</v>
      </c>
      <c r="L28" s="163">
        <v>3</v>
      </c>
      <c r="M28" s="163">
        <v>5</v>
      </c>
      <c r="N28" s="163">
        <v>5</v>
      </c>
      <c r="O28" s="163">
        <v>5</v>
      </c>
      <c r="P28" s="164">
        <f t="shared" si="1"/>
        <v>18</v>
      </c>
      <c r="Q28" s="100" t="s">
        <v>56</v>
      </c>
      <c r="R28" s="94" t="s">
        <v>141</v>
      </c>
      <c r="S28" s="94" t="s">
        <v>134</v>
      </c>
      <c r="T28" s="101" t="s">
        <v>235</v>
      </c>
      <c r="U28" s="102" t="str">
        <f t="shared" si="2"/>
        <v>SI</v>
      </c>
      <c r="V28" s="139">
        <f t="shared" si="8"/>
        <v>3</v>
      </c>
      <c r="W28" s="135">
        <v>4</v>
      </c>
      <c r="X28" s="148">
        <v>1</v>
      </c>
      <c r="Y28" s="135" t="s">
        <v>265</v>
      </c>
      <c r="Z28" s="136" t="s">
        <v>266</v>
      </c>
      <c r="AA28" s="104">
        <f t="shared" si="3"/>
        <v>5</v>
      </c>
      <c r="AB28" s="196"/>
      <c r="AC28" s="196"/>
      <c r="AD28" s="196"/>
      <c r="AE28" s="197"/>
      <c r="AF28" s="104">
        <f t="shared" si="4"/>
        <v>5</v>
      </c>
      <c r="AG28" s="196"/>
      <c r="AH28" s="196"/>
      <c r="AI28" s="196"/>
      <c r="AJ28" s="197"/>
      <c r="AK28" s="104">
        <f t="shared" si="0"/>
        <v>5</v>
      </c>
      <c r="AL28" s="196"/>
      <c r="AM28" s="196"/>
      <c r="AN28" s="196"/>
      <c r="AO28" s="197"/>
      <c r="AP28" s="104" t="str">
        <f t="shared" si="5"/>
        <v>Acciones de control para el cumplimiento de fallos judiciales - cerros de oriente</v>
      </c>
      <c r="AQ28" s="196">
        <f t="shared" si="6"/>
        <v>18</v>
      </c>
      <c r="AR28" s="196">
        <f t="shared" si="7"/>
        <v>4</v>
      </c>
      <c r="AS28" s="196"/>
      <c r="AT28" s="197"/>
      <c r="AU28" s="105"/>
      <c r="AV28" s="105"/>
      <c r="AW28" s="105"/>
    </row>
    <row r="29" spans="1:49" s="106" customFormat="1" ht="189" x14ac:dyDescent="0.25">
      <c r="A29" s="93">
        <v>1</v>
      </c>
      <c r="B29" s="94" t="s">
        <v>112</v>
      </c>
      <c r="C29" s="95" t="s">
        <v>89</v>
      </c>
      <c r="D29" s="107" t="s">
        <v>285</v>
      </c>
      <c r="E29" s="215">
        <v>4.2099999999999999E-2</v>
      </c>
      <c r="F29" s="97" t="s">
        <v>90</v>
      </c>
      <c r="G29" s="98" t="s">
        <v>162</v>
      </c>
      <c r="H29" s="98" t="s">
        <v>107</v>
      </c>
      <c r="I29" s="211">
        <v>89689</v>
      </c>
      <c r="J29" s="99" t="s">
        <v>65</v>
      </c>
      <c r="K29" s="94" t="s">
        <v>124</v>
      </c>
      <c r="L29" s="160">
        <v>0</v>
      </c>
      <c r="M29" s="160">
        <v>0.15</v>
      </c>
      <c r="N29" s="160">
        <v>0.13</v>
      </c>
      <c r="O29" s="160">
        <v>0.12</v>
      </c>
      <c r="P29" s="161">
        <v>0.4</v>
      </c>
      <c r="Q29" s="100" t="s">
        <v>56</v>
      </c>
      <c r="R29" s="94" t="s">
        <v>131</v>
      </c>
      <c r="S29" s="94" t="s">
        <v>134</v>
      </c>
      <c r="T29" s="101" t="s">
        <v>236</v>
      </c>
      <c r="U29" s="102" t="str">
        <f t="shared" si="2"/>
        <v>SI</v>
      </c>
      <c r="V29" s="134" t="s">
        <v>272</v>
      </c>
      <c r="W29" s="134" t="s">
        <v>272</v>
      </c>
      <c r="X29" s="175" t="s">
        <v>272</v>
      </c>
      <c r="Y29" s="134" t="s">
        <v>272</v>
      </c>
      <c r="Z29" s="134" t="s">
        <v>272</v>
      </c>
      <c r="AA29" s="103">
        <f t="shared" si="3"/>
        <v>0.15</v>
      </c>
      <c r="AB29" s="196"/>
      <c r="AC29" s="196"/>
      <c r="AD29" s="196"/>
      <c r="AE29" s="197"/>
      <c r="AF29" s="104">
        <f t="shared" si="4"/>
        <v>0.13</v>
      </c>
      <c r="AG29" s="196"/>
      <c r="AH29" s="196"/>
      <c r="AI29" s="196"/>
      <c r="AJ29" s="197"/>
      <c r="AK29" s="104">
        <f t="shared" si="0"/>
        <v>0.12</v>
      </c>
      <c r="AL29" s="196"/>
      <c r="AM29" s="196"/>
      <c r="AN29" s="196"/>
      <c r="AO29" s="197"/>
      <c r="AP29" s="104" t="str">
        <f t="shared" si="5"/>
        <v xml:space="preserve">Porcentaje de expedientes de policía con impulso procesal </v>
      </c>
      <c r="AQ29" s="196" t="e">
        <f t="shared" si="6"/>
        <v>#VALUE!</v>
      </c>
      <c r="AR29" s="196" t="e">
        <f t="shared" si="7"/>
        <v>#VALUE!</v>
      </c>
      <c r="AS29" s="196"/>
      <c r="AT29" s="197"/>
      <c r="AU29" s="105"/>
      <c r="AV29" s="105"/>
      <c r="AW29" s="105"/>
    </row>
    <row r="30" spans="1:49" s="106" customFormat="1" ht="157.5" x14ac:dyDescent="0.25">
      <c r="A30" s="93">
        <v>1</v>
      </c>
      <c r="B30" s="94" t="s">
        <v>112</v>
      </c>
      <c r="C30" s="95" t="s">
        <v>89</v>
      </c>
      <c r="D30" s="107" t="s">
        <v>143</v>
      </c>
      <c r="E30" s="215">
        <v>4.2099999999999999E-2</v>
      </c>
      <c r="F30" s="97" t="s">
        <v>90</v>
      </c>
      <c r="G30" s="98" t="s">
        <v>163</v>
      </c>
      <c r="H30" s="98" t="s">
        <v>108</v>
      </c>
      <c r="I30" s="211">
        <v>89689</v>
      </c>
      <c r="J30" s="99" t="s">
        <v>65</v>
      </c>
      <c r="K30" s="94" t="s">
        <v>125</v>
      </c>
      <c r="L30" s="160">
        <v>0.05</v>
      </c>
      <c r="M30" s="160">
        <v>0.05</v>
      </c>
      <c r="N30" s="160">
        <v>0.05</v>
      </c>
      <c r="O30" s="160">
        <v>0.05</v>
      </c>
      <c r="P30" s="161">
        <v>0.2</v>
      </c>
      <c r="Q30" s="100" t="s">
        <v>56</v>
      </c>
      <c r="R30" s="94" t="s">
        <v>131</v>
      </c>
      <c r="S30" s="94" t="s">
        <v>134</v>
      </c>
      <c r="T30" s="101" t="s">
        <v>236</v>
      </c>
      <c r="U30" s="102" t="str">
        <f t="shared" si="2"/>
        <v>SI</v>
      </c>
      <c r="V30" s="134">
        <f t="shared" si="8"/>
        <v>0.05</v>
      </c>
      <c r="W30" s="137">
        <v>6.8999999999999999E-3</v>
      </c>
      <c r="X30" s="148">
        <f>W30/V30</f>
        <v>0.13799999999999998</v>
      </c>
      <c r="Y30" s="135" t="s">
        <v>280</v>
      </c>
      <c r="Z30" s="136" t="s">
        <v>275</v>
      </c>
      <c r="AA30" s="103">
        <f t="shared" si="3"/>
        <v>0.05</v>
      </c>
      <c r="AB30" s="196"/>
      <c r="AC30" s="196"/>
      <c r="AD30" s="196"/>
      <c r="AE30" s="197"/>
      <c r="AF30" s="104">
        <f t="shared" si="4"/>
        <v>0.05</v>
      </c>
      <c r="AG30" s="196"/>
      <c r="AH30" s="196"/>
      <c r="AI30" s="196"/>
      <c r="AJ30" s="197"/>
      <c r="AK30" s="104">
        <f t="shared" si="0"/>
        <v>0.05</v>
      </c>
      <c r="AL30" s="196"/>
      <c r="AM30" s="196"/>
      <c r="AN30" s="196"/>
      <c r="AO30" s="197"/>
      <c r="AP30" s="104" t="str">
        <f t="shared" si="5"/>
        <v>Porcentaje de expedientes de policía con fallo de fondo</v>
      </c>
      <c r="AQ30" s="196">
        <f t="shared" si="6"/>
        <v>0.2</v>
      </c>
      <c r="AR30" s="196">
        <f t="shared" si="7"/>
        <v>6.8999999999999999E-3</v>
      </c>
      <c r="AS30" s="196"/>
      <c r="AT30" s="197"/>
      <c r="AU30" s="105"/>
      <c r="AV30" s="105"/>
      <c r="AW30" s="105"/>
    </row>
    <row r="31" spans="1:49" s="106" customFormat="1" ht="174" customHeight="1" x14ac:dyDescent="0.25">
      <c r="A31" s="93">
        <v>1</v>
      </c>
      <c r="B31" s="94" t="s">
        <v>112</v>
      </c>
      <c r="C31" s="95" t="s">
        <v>89</v>
      </c>
      <c r="D31" s="107" t="s">
        <v>246</v>
      </c>
      <c r="E31" s="215">
        <v>4.2099999999999999E-2</v>
      </c>
      <c r="F31" s="97" t="s">
        <v>90</v>
      </c>
      <c r="G31" s="98" t="s">
        <v>247</v>
      </c>
      <c r="H31" s="129" t="s">
        <v>248</v>
      </c>
      <c r="I31" s="163">
        <v>36</v>
      </c>
      <c r="J31" s="99" t="s">
        <v>65</v>
      </c>
      <c r="K31" s="94" t="s">
        <v>249</v>
      </c>
      <c r="L31" s="163">
        <v>7</v>
      </c>
      <c r="M31" s="163">
        <v>10</v>
      </c>
      <c r="N31" s="163">
        <v>10</v>
      </c>
      <c r="O31" s="163">
        <v>9</v>
      </c>
      <c r="P31" s="164">
        <f t="shared" si="1"/>
        <v>36</v>
      </c>
      <c r="Q31" s="100" t="s">
        <v>56</v>
      </c>
      <c r="R31" s="94" t="s">
        <v>131</v>
      </c>
      <c r="S31" s="94" t="s">
        <v>134</v>
      </c>
      <c r="T31" s="101"/>
      <c r="U31" s="102" t="str">
        <f t="shared" si="2"/>
        <v>SI</v>
      </c>
      <c r="V31" s="139">
        <f t="shared" si="8"/>
        <v>7</v>
      </c>
      <c r="W31" s="135">
        <v>22</v>
      </c>
      <c r="X31" s="148">
        <v>1</v>
      </c>
      <c r="Y31" s="135" t="s">
        <v>273</v>
      </c>
      <c r="Z31" s="136" t="s">
        <v>267</v>
      </c>
      <c r="AA31" s="104">
        <f t="shared" si="3"/>
        <v>10</v>
      </c>
      <c r="AB31" s="196"/>
      <c r="AC31" s="196"/>
      <c r="AD31" s="196"/>
      <c r="AE31" s="197"/>
      <c r="AF31" s="104">
        <f t="shared" si="4"/>
        <v>10</v>
      </c>
      <c r="AG31" s="196"/>
      <c r="AH31" s="196"/>
      <c r="AI31" s="196"/>
      <c r="AJ31" s="197"/>
      <c r="AK31" s="104">
        <f t="shared" si="0"/>
        <v>9</v>
      </c>
      <c r="AL31" s="196"/>
      <c r="AM31" s="196"/>
      <c r="AN31" s="196"/>
      <c r="AO31" s="197"/>
      <c r="AP31" s="104" t="str">
        <f t="shared" si="5"/>
        <v>Actuaciones administrativas terminadas ( archivadas)</v>
      </c>
      <c r="AQ31" s="196">
        <f t="shared" si="6"/>
        <v>36</v>
      </c>
      <c r="AR31" s="196">
        <f t="shared" si="7"/>
        <v>22</v>
      </c>
      <c r="AS31" s="196"/>
      <c r="AT31" s="197"/>
      <c r="AU31" s="105"/>
      <c r="AV31" s="105"/>
      <c r="AW31" s="105"/>
    </row>
    <row r="32" spans="1:49" ht="110.25" x14ac:dyDescent="0.25">
      <c r="A32" s="34">
        <v>1</v>
      </c>
      <c r="B32" s="46" t="s">
        <v>112</v>
      </c>
      <c r="C32" s="47" t="s">
        <v>89</v>
      </c>
      <c r="D32" s="88" t="s">
        <v>284</v>
      </c>
      <c r="E32" s="215">
        <v>4.2099999999999999E-2</v>
      </c>
      <c r="F32" s="62" t="s">
        <v>90</v>
      </c>
      <c r="G32" s="23" t="s">
        <v>244</v>
      </c>
      <c r="H32" s="63" t="s">
        <v>245</v>
      </c>
      <c r="I32" s="179" t="s">
        <v>138</v>
      </c>
      <c r="J32" s="64" t="s">
        <v>65</v>
      </c>
      <c r="K32" s="52" t="s">
        <v>244</v>
      </c>
      <c r="L32" s="165">
        <v>0</v>
      </c>
      <c r="M32" s="165">
        <v>0</v>
      </c>
      <c r="N32" s="165">
        <v>9</v>
      </c>
      <c r="O32" s="165">
        <v>19</v>
      </c>
      <c r="P32" s="166">
        <f t="shared" si="1"/>
        <v>28</v>
      </c>
      <c r="Q32" s="59" t="s">
        <v>56</v>
      </c>
      <c r="R32" s="52" t="s">
        <v>131</v>
      </c>
      <c r="S32" s="52" t="s">
        <v>134</v>
      </c>
      <c r="T32" s="60"/>
      <c r="U32" s="53" t="str">
        <f t="shared" si="2"/>
        <v>SI</v>
      </c>
      <c r="V32" s="139">
        <f t="shared" si="8"/>
        <v>0</v>
      </c>
      <c r="W32" s="135">
        <v>4</v>
      </c>
      <c r="X32" s="174" t="s">
        <v>269</v>
      </c>
      <c r="Y32" s="135" t="s">
        <v>274</v>
      </c>
      <c r="Z32" s="136" t="s">
        <v>275</v>
      </c>
      <c r="AA32" s="43">
        <f t="shared" si="3"/>
        <v>0</v>
      </c>
      <c r="AB32" s="193"/>
      <c r="AC32" s="193"/>
      <c r="AD32" s="193"/>
      <c r="AE32" s="194"/>
      <c r="AF32" s="43">
        <f t="shared" si="4"/>
        <v>9</v>
      </c>
      <c r="AG32" s="193"/>
      <c r="AH32" s="193"/>
      <c r="AI32" s="193"/>
      <c r="AJ32" s="194"/>
      <c r="AK32" s="43">
        <f t="shared" si="0"/>
        <v>19</v>
      </c>
      <c r="AL32" s="193"/>
      <c r="AM32" s="193"/>
      <c r="AN32" s="193"/>
      <c r="AO32" s="194"/>
      <c r="AP32" s="43" t="str">
        <f t="shared" si="5"/>
        <v>Actuaciones administrativas terminadas hasta enviar a la segunda instancia</v>
      </c>
      <c r="AQ32" s="193">
        <f t="shared" si="6"/>
        <v>28</v>
      </c>
      <c r="AR32" s="193">
        <f t="shared" si="7"/>
        <v>4</v>
      </c>
      <c r="AS32" s="193"/>
      <c r="AT32" s="194"/>
    </row>
    <row r="33" spans="1:49" ht="24" customHeight="1" x14ac:dyDescent="0.25">
      <c r="A33" s="65"/>
      <c r="B33" s="66"/>
      <c r="C33" s="67"/>
      <c r="D33" s="68" t="s">
        <v>86</v>
      </c>
      <c r="E33" s="69">
        <f>SUM(E14:E32)</f>
        <v>0.79990000000000028</v>
      </c>
      <c r="F33" s="61"/>
      <c r="G33" s="61"/>
      <c r="H33" s="61"/>
      <c r="I33" s="61"/>
      <c r="J33" s="61"/>
      <c r="K33" s="58"/>
      <c r="L33" s="50"/>
      <c r="M33" s="50"/>
      <c r="N33" s="50"/>
      <c r="O33" s="50"/>
      <c r="P33" s="167"/>
      <c r="Q33" s="70"/>
      <c r="R33" s="58"/>
      <c r="S33" s="58"/>
      <c r="T33" s="71"/>
      <c r="U33" s="72"/>
      <c r="V33" s="173"/>
      <c r="W33" s="130"/>
      <c r="X33" s="149"/>
      <c r="Y33" s="130"/>
      <c r="Z33" s="140"/>
      <c r="AA33" s="43">
        <f t="shared" si="3"/>
        <v>0</v>
      </c>
      <c r="AB33" s="198"/>
      <c r="AC33" s="198"/>
      <c r="AD33" s="198"/>
      <c r="AE33" s="199"/>
      <c r="AF33" s="43">
        <f t="shared" si="4"/>
        <v>0</v>
      </c>
      <c r="AG33" s="198"/>
      <c r="AH33" s="198"/>
      <c r="AI33" s="198"/>
      <c r="AJ33" s="199"/>
      <c r="AK33" s="43">
        <f t="shared" si="0"/>
        <v>0</v>
      </c>
      <c r="AL33" s="198"/>
      <c r="AM33" s="198"/>
      <c r="AN33" s="198"/>
      <c r="AO33" s="199"/>
      <c r="AP33" s="73">
        <f t="shared" si="5"/>
        <v>0</v>
      </c>
      <c r="AQ33" s="193" t="e">
        <f>SUM(AQ14:AQ32)</f>
        <v>#VALUE!</v>
      </c>
      <c r="AR33" s="193" t="e">
        <f>SUM(AR14:AR32)</f>
        <v>#VALUE!</v>
      </c>
      <c r="AS33" s="193"/>
      <c r="AT33" s="194"/>
    </row>
    <row r="34" spans="1:49" ht="126" x14ac:dyDescent="0.25">
      <c r="A34" s="65">
        <v>6</v>
      </c>
      <c r="B34" s="74" t="s">
        <v>48</v>
      </c>
      <c r="C34" s="75" t="s">
        <v>49</v>
      </c>
      <c r="D34" s="76" t="s">
        <v>50</v>
      </c>
      <c r="E34" s="77">
        <v>0.04</v>
      </c>
      <c r="F34" s="74" t="s">
        <v>51</v>
      </c>
      <c r="G34" s="74" t="s">
        <v>52</v>
      </c>
      <c r="H34" s="74" t="s">
        <v>53</v>
      </c>
      <c r="I34" s="78">
        <v>0</v>
      </c>
      <c r="J34" s="78" t="s">
        <v>54</v>
      </c>
      <c r="K34" s="74" t="s">
        <v>55</v>
      </c>
      <c r="L34" s="168"/>
      <c r="M34" s="168">
        <v>0.7</v>
      </c>
      <c r="N34" s="168"/>
      <c r="O34" s="168">
        <v>0.7</v>
      </c>
      <c r="P34" s="169">
        <v>0.7</v>
      </c>
      <c r="Q34" s="76" t="s">
        <v>56</v>
      </c>
      <c r="R34" s="78" t="s">
        <v>57</v>
      </c>
      <c r="S34" s="78" t="s">
        <v>58</v>
      </c>
      <c r="T34" s="79" t="s">
        <v>59</v>
      </c>
      <c r="U34" s="53" t="s">
        <v>139</v>
      </c>
      <c r="V34" s="132" t="s">
        <v>269</v>
      </c>
      <c r="W34" s="132" t="s">
        <v>269</v>
      </c>
      <c r="X34" s="147" t="s">
        <v>269</v>
      </c>
      <c r="Y34" s="132" t="s">
        <v>269</v>
      </c>
      <c r="Z34" s="132" t="s">
        <v>269</v>
      </c>
      <c r="AA34" s="56">
        <f t="shared" si="3"/>
        <v>0.7</v>
      </c>
      <c r="AB34" s="193"/>
      <c r="AC34" s="193"/>
      <c r="AD34" s="193"/>
      <c r="AE34" s="194"/>
      <c r="AF34" s="43">
        <f t="shared" si="4"/>
        <v>0</v>
      </c>
      <c r="AG34" s="193"/>
      <c r="AH34" s="193"/>
      <c r="AI34" s="193"/>
      <c r="AJ34" s="194"/>
      <c r="AK34" s="43">
        <f t="shared" si="0"/>
        <v>0.7</v>
      </c>
      <c r="AL34" s="193"/>
      <c r="AM34" s="193"/>
      <c r="AN34" s="193"/>
      <c r="AO34" s="194"/>
      <c r="AP34" s="43" t="str">
        <f t="shared" si="5"/>
        <v>Cumplimiento de criterios ambientales</v>
      </c>
      <c r="AQ34" s="193" t="e">
        <f t="shared" ref="AQ34:AQ39" si="17">V34+AA34+AF34+AK34</f>
        <v>#VALUE!</v>
      </c>
      <c r="AR34" s="193" t="e">
        <f t="shared" ref="AR34:AR39" si="18">W34+AB34+AG34+AL34</f>
        <v>#VALUE!</v>
      </c>
      <c r="AS34" s="193"/>
      <c r="AT34" s="194"/>
    </row>
    <row r="35" spans="1:49" ht="189" x14ac:dyDescent="0.25">
      <c r="A35" s="65">
        <v>6</v>
      </c>
      <c r="B35" s="74" t="s">
        <v>48</v>
      </c>
      <c r="C35" s="75" t="s">
        <v>49</v>
      </c>
      <c r="D35" s="76" t="s">
        <v>145</v>
      </c>
      <c r="E35" s="77">
        <v>0.04</v>
      </c>
      <c r="F35" s="74" t="s">
        <v>51</v>
      </c>
      <c r="G35" s="74" t="s">
        <v>60</v>
      </c>
      <c r="H35" s="74" t="s">
        <v>146</v>
      </c>
      <c r="I35" s="78">
        <v>0</v>
      </c>
      <c r="J35" s="78" t="s">
        <v>54</v>
      </c>
      <c r="K35" s="74" t="s">
        <v>61</v>
      </c>
      <c r="L35" s="77"/>
      <c r="M35" s="77">
        <v>1</v>
      </c>
      <c r="N35" s="77">
        <v>1</v>
      </c>
      <c r="O35" s="77">
        <v>1</v>
      </c>
      <c r="P35" s="170">
        <v>1</v>
      </c>
      <c r="Q35" s="76" t="s">
        <v>56</v>
      </c>
      <c r="R35" s="78" t="s">
        <v>147</v>
      </c>
      <c r="S35" s="78" t="s">
        <v>148</v>
      </c>
      <c r="T35" s="79" t="s">
        <v>62</v>
      </c>
      <c r="U35" s="53" t="s">
        <v>139</v>
      </c>
      <c r="V35" s="132" t="s">
        <v>269</v>
      </c>
      <c r="W35" s="132" t="s">
        <v>269</v>
      </c>
      <c r="X35" s="147" t="s">
        <v>269</v>
      </c>
      <c r="Y35" s="132" t="s">
        <v>269</v>
      </c>
      <c r="Z35" s="132" t="s">
        <v>269</v>
      </c>
      <c r="AA35" s="56">
        <f t="shared" si="3"/>
        <v>1</v>
      </c>
      <c r="AB35" s="193"/>
      <c r="AC35" s="193"/>
      <c r="AD35" s="193"/>
      <c r="AE35" s="194"/>
      <c r="AF35" s="43">
        <f t="shared" si="4"/>
        <v>1</v>
      </c>
      <c r="AG35" s="193"/>
      <c r="AH35" s="193"/>
      <c r="AI35" s="193"/>
      <c r="AJ35" s="194"/>
      <c r="AK35" s="43">
        <f t="shared" si="0"/>
        <v>1</v>
      </c>
      <c r="AL35" s="193"/>
      <c r="AM35" s="193"/>
      <c r="AN35" s="193"/>
      <c r="AO35" s="194"/>
      <c r="AP35" s="43" t="str">
        <f t="shared" si="5"/>
        <v>Nivel de participación en actividades de gestión documental</v>
      </c>
      <c r="AQ35" s="193" t="e">
        <f t="shared" si="17"/>
        <v>#VALUE!</v>
      </c>
      <c r="AR35" s="193" t="e">
        <f t="shared" si="18"/>
        <v>#VALUE!</v>
      </c>
      <c r="AS35" s="193"/>
      <c r="AT35" s="194"/>
    </row>
    <row r="36" spans="1:49" ht="126" x14ac:dyDescent="0.25">
      <c r="A36" s="80">
        <v>6</v>
      </c>
      <c r="B36" s="74" t="s">
        <v>48</v>
      </c>
      <c r="C36" s="75" t="s">
        <v>49</v>
      </c>
      <c r="D36" s="76" t="s">
        <v>149</v>
      </c>
      <c r="E36" s="77">
        <v>0.03</v>
      </c>
      <c r="F36" s="74" t="s">
        <v>51</v>
      </c>
      <c r="G36" s="74" t="s">
        <v>63</v>
      </c>
      <c r="H36" s="74" t="s">
        <v>64</v>
      </c>
      <c r="I36" s="78">
        <v>0</v>
      </c>
      <c r="J36" s="78" t="s">
        <v>65</v>
      </c>
      <c r="K36" s="74" t="s">
        <v>66</v>
      </c>
      <c r="L36" s="77"/>
      <c r="M36" s="212">
        <v>0</v>
      </c>
      <c r="N36" s="213">
        <v>0.5</v>
      </c>
      <c r="O36" s="213">
        <v>0.5</v>
      </c>
      <c r="P36" s="214">
        <v>1</v>
      </c>
      <c r="Q36" s="76" t="s">
        <v>56</v>
      </c>
      <c r="R36" s="78" t="s">
        <v>67</v>
      </c>
      <c r="S36" s="78" t="s">
        <v>58</v>
      </c>
      <c r="T36" s="79" t="s">
        <v>68</v>
      </c>
      <c r="U36" s="53" t="s">
        <v>139</v>
      </c>
      <c r="V36" s="132" t="s">
        <v>269</v>
      </c>
      <c r="W36" s="132" t="s">
        <v>269</v>
      </c>
      <c r="X36" s="147" t="s">
        <v>269</v>
      </c>
      <c r="Y36" s="132" t="s">
        <v>269</v>
      </c>
      <c r="Z36" s="132" t="s">
        <v>269</v>
      </c>
      <c r="AA36" s="56">
        <f t="shared" si="3"/>
        <v>0</v>
      </c>
      <c r="AB36" s="193"/>
      <c r="AC36" s="193"/>
      <c r="AD36" s="193"/>
      <c r="AE36" s="194"/>
      <c r="AF36" s="43">
        <f t="shared" si="4"/>
        <v>0.5</v>
      </c>
      <c r="AG36" s="193"/>
      <c r="AH36" s="193"/>
      <c r="AI36" s="193"/>
      <c r="AJ36" s="194"/>
      <c r="AK36" s="43">
        <f t="shared" si="0"/>
        <v>0.5</v>
      </c>
      <c r="AL36" s="193"/>
      <c r="AM36" s="193"/>
      <c r="AN36" s="193"/>
      <c r="AO36" s="194"/>
      <c r="AP36" s="43" t="str">
        <f t="shared" si="5"/>
        <v>Caracterización de levantada</v>
      </c>
      <c r="AQ36" s="193" t="e">
        <f t="shared" si="17"/>
        <v>#VALUE!</v>
      </c>
      <c r="AR36" s="193" t="e">
        <f t="shared" si="18"/>
        <v>#VALUE!</v>
      </c>
      <c r="AS36" s="193"/>
      <c r="AT36" s="194"/>
    </row>
    <row r="37" spans="1:49" ht="126" x14ac:dyDescent="0.25">
      <c r="A37" s="80">
        <v>6</v>
      </c>
      <c r="B37" s="74" t="s">
        <v>48</v>
      </c>
      <c r="C37" s="75" t="s">
        <v>49</v>
      </c>
      <c r="D37" s="76" t="s">
        <v>150</v>
      </c>
      <c r="E37" s="77">
        <v>0.03</v>
      </c>
      <c r="F37" s="74" t="s">
        <v>51</v>
      </c>
      <c r="G37" s="74" t="s">
        <v>69</v>
      </c>
      <c r="H37" s="74" t="s">
        <v>70</v>
      </c>
      <c r="I37" s="78">
        <v>2</v>
      </c>
      <c r="J37" s="78" t="s">
        <v>65</v>
      </c>
      <c r="K37" s="74" t="s">
        <v>71</v>
      </c>
      <c r="L37" s="77"/>
      <c r="M37" s="77"/>
      <c r="N37" s="77">
        <v>1</v>
      </c>
      <c r="O37" s="77"/>
      <c r="P37" s="170">
        <v>1</v>
      </c>
      <c r="Q37" s="76" t="s">
        <v>56</v>
      </c>
      <c r="R37" s="78" t="s">
        <v>72</v>
      </c>
      <c r="S37" s="78" t="s">
        <v>58</v>
      </c>
      <c r="T37" s="79" t="s">
        <v>73</v>
      </c>
      <c r="U37" s="53" t="s">
        <v>139</v>
      </c>
      <c r="V37" s="132" t="s">
        <v>269</v>
      </c>
      <c r="W37" s="132" t="s">
        <v>269</v>
      </c>
      <c r="X37" s="147" t="s">
        <v>269</v>
      </c>
      <c r="Y37" s="132" t="s">
        <v>269</v>
      </c>
      <c r="Z37" s="132" t="s">
        <v>269</v>
      </c>
      <c r="AA37" s="43">
        <f t="shared" si="3"/>
        <v>0</v>
      </c>
      <c r="AB37" s="193"/>
      <c r="AC37" s="193"/>
      <c r="AD37" s="193"/>
      <c r="AE37" s="194"/>
      <c r="AF37" s="43">
        <f t="shared" si="4"/>
        <v>1</v>
      </c>
      <c r="AG37" s="193"/>
      <c r="AH37" s="193"/>
      <c r="AI37" s="193"/>
      <c r="AJ37" s="194"/>
      <c r="AK37" s="43">
        <f t="shared" si="0"/>
        <v>0</v>
      </c>
      <c r="AL37" s="193"/>
      <c r="AM37" s="193"/>
      <c r="AN37" s="193"/>
      <c r="AO37" s="194"/>
      <c r="AP37" s="43" t="str">
        <f t="shared" si="5"/>
        <v>Registro de buena práctica/idea innovadora</v>
      </c>
      <c r="AQ37" s="193" t="e">
        <f t="shared" si="17"/>
        <v>#VALUE!</v>
      </c>
      <c r="AR37" s="193" t="e">
        <f t="shared" si="18"/>
        <v>#VALUE!</v>
      </c>
      <c r="AS37" s="193"/>
      <c r="AT37" s="194"/>
    </row>
    <row r="38" spans="1:49" s="106" customFormat="1" ht="123.75" customHeight="1" x14ac:dyDescent="0.25">
      <c r="A38" s="109">
        <v>6</v>
      </c>
      <c r="B38" s="110" t="s">
        <v>48</v>
      </c>
      <c r="C38" s="111" t="s">
        <v>49</v>
      </c>
      <c r="D38" s="112" t="s">
        <v>74</v>
      </c>
      <c r="E38" s="113">
        <v>0.03</v>
      </c>
      <c r="F38" s="114" t="s">
        <v>51</v>
      </c>
      <c r="G38" s="114" t="s">
        <v>75</v>
      </c>
      <c r="H38" s="114" t="s">
        <v>243</v>
      </c>
      <c r="I38" s="115">
        <v>1</v>
      </c>
      <c r="J38" s="114" t="s">
        <v>54</v>
      </c>
      <c r="K38" s="114" t="s">
        <v>76</v>
      </c>
      <c r="L38" s="113">
        <v>1</v>
      </c>
      <c r="M38" s="113">
        <v>1</v>
      </c>
      <c r="N38" s="113">
        <v>1</v>
      </c>
      <c r="O38" s="113">
        <v>1</v>
      </c>
      <c r="P38" s="171">
        <v>1</v>
      </c>
      <c r="Q38" s="116" t="s">
        <v>56</v>
      </c>
      <c r="R38" s="110" t="s">
        <v>77</v>
      </c>
      <c r="S38" s="114" t="s">
        <v>58</v>
      </c>
      <c r="T38" s="111" t="s">
        <v>78</v>
      </c>
      <c r="U38" s="102" t="s">
        <v>139</v>
      </c>
      <c r="V38" s="134">
        <f t="shared" si="8"/>
        <v>1</v>
      </c>
      <c r="W38" s="138">
        <v>0.8</v>
      </c>
      <c r="X38" s="146">
        <f>W38/V38</f>
        <v>0.8</v>
      </c>
      <c r="Y38" s="135" t="s">
        <v>276</v>
      </c>
      <c r="Z38" s="136" t="s">
        <v>277</v>
      </c>
      <c r="AA38" s="103">
        <f t="shared" si="3"/>
        <v>1</v>
      </c>
      <c r="AB38" s="196"/>
      <c r="AC38" s="196"/>
      <c r="AD38" s="196"/>
      <c r="AE38" s="197"/>
      <c r="AF38" s="104">
        <f t="shared" si="4"/>
        <v>1</v>
      </c>
      <c r="AG38" s="196"/>
      <c r="AH38" s="196"/>
      <c r="AI38" s="196"/>
      <c r="AJ38" s="197"/>
      <c r="AK38" s="104">
        <f t="shared" si="0"/>
        <v>1</v>
      </c>
      <c r="AL38" s="196"/>
      <c r="AM38" s="196"/>
      <c r="AN38" s="196"/>
      <c r="AO38" s="197"/>
      <c r="AP38" s="104" t="str">
        <f t="shared" si="5"/>
        <v>Acciones correctivas documentadas y vigentes</v>
      </c>
      <c r="AQ38" s="196">
        <f t="shared" si="17"/>
        <v>4</v>
      </c>
      <c r="AR38" s="196">
        <f t="shared" si="18"/>
        <v>0.8</v>
      </c>
      <c r="AS38" s="196"/>
      <c r="AT38" s="197"/>
      <c r="AU38" s="105"/>
      <c r="AV38" s="105"/>
      <c r="AW38" s="105"/>
    </row>
    <row r="39" spans="1:49" s="106" customFormat="1" ht="144.75" customHeight="1" thickBot="1" x14ac:dyDescent="0.3">
      <c r="A39" s="117">
        <v>6</v>
      </c>
      <c r="B39" s="118" t="s">
        <v>48</v>
      </c>
      <c r="C39" s="119" t="s">
        <v>49</v>
      </c>
      <c r="D39" s="120" t="s">
        <v>79</v>
      </c>
      <c r="E39" s="121">
        <v>0.03</v>
      </c>
      <c r="F39" s="122" t="s">
        <v>51</v>
      </c>
      <c r="G39" s="122" t="s">
        <v>80</v>
      </c>
      <c r="H39" s="122" t="s">
        <v>81</v>
      </c>
      <c r="I39" s="123" t="s">
        <v>138</v>
      </c>
      <c r="J39" s="122" t="s">
        <v>54</v>
      </c>
      <c r="K39" s="122" t="s">
        <v>82</v>
      </c>
      <c r="L39" s="121">
        <v>0</v>
      </c>
      <c r="M39" s="121">
        <v>1</v>
      </c>
      <c r="N39" s="121">
        <v>1</v>
      </c>
      <c r="O39" s="121">
        <v>1</v>
      </c>
      <c r="P39" s="172">
        <v>1</v>
      </c>
      <c r="Q39" s="124" t="s">
        <v>56</v>
      </c>
      <c r="R39" s="118" t="s">
        <v>83</v>
      </c>
      <c r="S39" s="122" t="s">
        <v>84</v>
      </c>
      <c r="T39" s="119" t="s">
        <v>85</v>
      </c>
      <c r="U39" s="125" t="s">
        <v>139</v>
      </c>
      <c r="V39" s="141" t="s">
        <v>272</v>
      </c>
      <c r="W39" s="141" t="s">
        <v>272</v>
      </c>
      <c r="X39" s="183" t="s">
        <v>272</v>
      </c>
      <c r="Y39" s="141" t="s">
        <v>272</v>
      </c>
      <c r="Z39" s="141" t="s">
        <v>272</v>
      </c>
      <c r="AA39" s="126">
        <f t="shared" si="3"/>
        <v>1</v>
      </c>
      <c r="AB39" s="200"/>
      <c r="AC39" s="200"/>
      <c r="AD39" s="200"/>
      <c r="AE39" s="201"/>
      <c r="AF39" s="127">
        <f t="shared" si="4"/>
        <v>1</v>
      </c>
      <c r="AG39" s="200"/>
      <c r="AH39" s="200"/>
      <c r="AI39" s="200"/>
      <c r="AJ39" s="201"/>
      <c r="AK39" s="127">
        <f t="shared" si="0"/>
        <v>1</v>
      </c>
      <c r="AL39" s="200"/>
      <c r="AM39" s="200"/>
      <c r="AN39" s="200"/>
      <c r="AO39" s="201"/>
      <c r="AP39" s="127" t="str">
        <f t="shared" si="5"/>
        <v>Porcentaje de cumplimiento publicación de información</v>
      </c>
      <c r="AQ39" s="200" t="e">
        <f t="shared" si="17"/>
        <v>#VALUE!</v>
      </c>
      <c r="AR39" s="200" t="e">
        <f t="shared" si="18"/>
        <v>#VALUE!</v>
      </c>
      <c r="AS39" s="200"/>
      <c r="AT39" s="201"/>
      <c r="AU39" s="105"/>
      <c r="AV39" s="105"/>
      <c r="AW39" s="105"/>
    </row>
    <row r="40" spans="1:49" ht="45.75" thickBot="1" x14ac:dyDescent="0.3">
      <c r="A40" s="81"/>
      <c r="B40" s="81"/>
      <c r="C40" s="81"/>
      <c r="D40" s="82" t="s">
        <v>42</v>
      </c>
      <c r="E40" s="83">
        <f>SUM(E34:E39)</f>
        <v>0.2</v>
      </c>
      <c r="I40" s="84"/>
      <c r="J40" s="84"/>
      <c r="K40" s="85"/>
      <c r="L40" s="84"/>
      <c r="M40" s="84"/>
      <c r="N40" s="84"/>
      <c r="O40" s="84"/>
      <c r="P40" s="84"/>
      <c r="Q40" s="81"/>
      <c r="R40" s="85"/>
      <c r="S40" s="85"/>
      <c r="T40" s="85"/>
      <c r="U40" s="81"/>
      <c r="V40" s="142"/>
      <c r="W40" s="143" t="s">
        <v>278</v>
      </c>
      <c r="X40" s="184">
        <f>+AVERAGE(X15:X39)</f>
        <v>0.77355555555555566</v>
      </c>
      <c r="Y40" s="142"/>
      <c r="Z40" s="142"/>
      <c r="AA40" s="85"/>
      <c r="AB40" s="31" t="s">
        <v>184</v>
      </c>
      <c r="AC40" s="85" t="e">
        <f>+AVERAGE(AC15:AC39)</f>
        <v>#DIV/0!</v>
      </c>
      <c r="AD40" s="85"/>
      <c r="AE40" s="85"/>
      <c r="AF40" s="81"/>
      <c r="AG40" s="32" t="s">
        <v>185</v>
      </c>
      <c r="AH40" s="85" t="e">
        <f>+AVERAGE(AG15:AG39)</f>
        <v>#DIV/0!</v>
      </c>
      <c r="AI40" s="85"/>
      <c r="AJ40" s="85"/>
      <c r="AK40" s="81"/>
      <c r="AL40" s="31" t="s">
        <v>186</v>
      </c>
      <c r="AM40" s="85" t="e">
        <f>+AVERAGE(AL15:AL39)</f>
        <v>#DIV/0!</v>
      </c>
      <c r="AN40" s="85"/>
      <c r="AO40" s="85"/>
      <c r="AP40" s="85"/>
      <c r="AQ40" s="33" t="str">
        <f>AP12</f>
        <v>EVALUACIÓN FINAL PLAN DE GESTION</v>
      </c>
      <c r="AR40" s="85" t="e">
        <f>+AVERAGE(AR15:AR39)</f>
        <v>#VALUE!</v>
      </c>
      <c r="AS40" s="85"/>
      <c r="AT40" s="85"/>
    </row>
    <row r="41" spans="1:49" ht="24.75" customHeight="1" x14ac:dyDescent="0.25">
      <c r="A41" s="81"/>
      <c r="B41" s="81"/>
      <c r="C41" s="81"/>
      <c r="D41" s="86" t="s">
        <v>41</v>
      </c>
      <c r="E41" s="87">
        <f>E40+E33</f>
        <v>0.99990000000000023</v>
      </c>
      <c r="I41" s="84"/>
      <c r="J41" s="84"/>
      <c r="K41" s="85"/>
      <c r="L41" s="84"/>
      <c r="M41" s="84"/>
      <c r="N41" s="84"/>
      <c r="O41" s="84"/>
      <c r="P41" s="84"/>
      <c r="Q41" s="81"/>
      <c r="R41" s="85"/>
      <c r="S41" s="85"/>
      <c r="T41" s="85"/>
      <c r="U41" s="81"/>
      <c r="V41" s="142"/>
      <c r="W41" s="142"/>
      <c r="X41" s="142"/>
      <c r="Y41" s="142"/>
      <c r="Z41" s="142"/>
      <c r="AA41" s="85"/>
      <c r="AB41" s="85"/>
      <c r="AC41" s="85"/>
      <c r="AD41" s="85"/>
      <c r="AE41" s="85"/>
      <c r="AF41" s="85"/>
      <c r="AG41" s="85"/>
      <c r="AH41" s="85"/>
      <c r="AI41" s="85"/>
      <c r="AJ41" s="85"/>
      <c r="AK41" s="85"/>
      <c r="AL41" s="85"/>
      <c r="AM41" s="85"/>
      <c r="AN41" s="85"/>
      <c r="AO41" s="85"/>
      <c r="AP41" s="85"/>
      <c r="AQ41" s="85"/>
      <c r="AR41" s="85"/>
      <c r="AS41" s="85"/>
      <c r="AT41" s="85"/>
    </row>
    <row r="42" spans="1:49" x14ac:dyDescent="0.25">
      <c r="I42" s="84"/>
      <c r="J42" s="84"/>
    </row>
    <row r="43" spans="1:49" x14ac:dyDescent="0.25">
      <c r="I43" s="84"/>
      <c r="J43" s="84"/>
    </row>
    <row r="44" spans="1:49" ht="17.25" thickBot="1" x14ac:dyDescent="0.3">
      <c r="I44" s="84"/>
      <c r="J44" s="84"/>
    </row>
    <row r="45" spans="1:49" ht="25.5" x14ac:dyDescent="0.25">
      <c r="H45" s="218" t="s">
        <v>187</v>
      </c>
      <c r="I45" s="219"/>
      <c r="J45" s="219"/>
      <c r="K45" s="219"/>
      <c r="L45" s="219"/>
      <c r="M45" s="219" t="s">
        <v>188</v>
      </c>
      <c r="N45" s="219"/>
      <c r="O45" s="219"/>
      <c r="P45" s="219"/>
      <c r="Q45" s="219"/>
      <c r="R45" s="220"/>
    </row>
    <row r="46" spans="1:49" ht="132.75" customHeight="1" thickBot="1" x14ac:dyDescent="0.3">
      <c r="H46" s="221" t="s">
        <v>189</v>
      </c>
      <c r="I46" s="222"/>
      <c r="J46" s="222"/>
      <c r="K46" s="222"/>
      <c r="L46" s="222"/>
      <c r="M46" s="223" t="s">
        <v>252</v>
      </c>
      <c r="N46" s="224"/>
      <c r="O46" s="224"/>
      <c r="P46" s="224"/>
      <c r="Q46" s="224"/>
      <c r="R46" s="225"/>
    </row>
  </sheetData>
  <autoFilter ref="A13:AW41" xr:uid="{00000000-0009-0000-0000-000000000000}"/>
  <mergeCells count="30">
    <mergeCell ref="AP11:AT11"/>
    <mergeCell ref="AP12:AT12"/>
    <mergeCell ref="V12:Z12"/>
    <mergeCell ref="V11:Z11"/>
    <mergeCell ref="AF11:AJ11"/>
    <mergeCell ref="AF12:AJ12"/>
    <mergeCell ref="AA11:AE11"/>
    <mergeCell ref="AA12:AE12"/>
    <mergeCell ref="C11:C13"/>
    <mergeCell ref="A11:B12"/>
    <mergeCell ref="AK11:AO11"/>
    <mergeCell ref="AK12:AO12"/>
    <mergeCell ref="D11:P12"/>
    <mergeCell ref="Q11:T12"/>
    <mergeCell ref="U11:U13"/>
    <mergeCell ref="A1:K1"/>
    <mergeCell ref="A2:K2"/>
    <mergeCell ref="A3:K3"/>
    <mergeCell ref="A5:B8"/>
    <mergeCell ref="C5:D8"/>
    <mergeCell ref="F4:J4"/>
    <mergeCell ref="H5:J5"/>
    <mergeCell ref="H6:J6"/>
    <mergeCell ref="H7:J7"/>
    <mergeCell ref="H8:J8"/>
    <mergeCell ref="H9:J9"/>
    <mergeCell ref="H45:L45"/>
    <mergeCell ref="M45:R45"/>
    <mergeCell ref="H46:L46"/>
    <mergeCell ref="M46:R46"/>
  </mergeCells>
  <dataValidations count="3">
    <dataValidation type="list" allowBlank="1" showInputMessage="1" showErrorMessage="1" sqref="Q34:Q39" xr:uid="{00000000-0002-0000-0000-000000000000}">
      <formula1>INDICADOR</formula1>
    </dataValidation>
    <dataValidation type="list" allowBlank="1" showInputMessage="1" showErrorMessage="1" sqref="J38:J39" xr:uid="{00000000-0002-0000-0000-000001000000}">
      <formula1>PROGRAMACION</formula1>
    </dataValidation>
    <dataValidation type="list" allowBlank="1" showInputMessage="1" showErrorMessage="1" error="Escriba un texto " promptTitle="Cualquier contenido" sqref="F34:F37" xr:uid="{00000000-0002-0000-0000-000002000000}">
      <formula1>META2</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3:B9"/>
  <sheetViews>
    <sheetView workbookViewId="0">
      <selection activeCell="B8" sqref="B8"/>
    </sheetView>
  </sheetViews>
  <sheetFormatPr baseColWidth="10" defaultRowHeight="15" x14ac:dyDescent="0.25"/>
  <cols>
    <col min="1" max="1" width="17.5703125" bestFit="1" customWidth="1"/>
    <col min="2" max="2" width="8.42578125" customWidth="1"/>
  </cols>
  <sheetData>
    <row r="3" spans="1:2" x14ac:dyDescent="0.25">
      <c r="A3" s="9" t="s">
        <v>207</v>
      </c>
      <c r="B3" t="s">
        <v>209</v>
      </c>
    </row>
    <row r="4" spans="1:2" x14ac:dyDescent="0.25">
      <c r="A4" s="10" t="s">
        <v>194</v>
      </c>
      <c r="B4" s="11">
        <v>0.28000000000000003</v>
      </c>
    </row>
    <row r="5" spans="1:2" x14ac:dyDescent="0.25">
      <c r="A5" s="10" t="s">
        <v>193</v>
      </c>
      <c r="B5" s="11">
        <v>0.16</v>
      </c>
    </row>
    <row r="6" spans="1:2" x14ac:dyDescent="0.25">
      <c r="A6" s="10" t="s">
        <v>196</v>
      </c>
      <c r="B6" s="11">
        <v>0.32</v>
      </c>
    </row>
    <row r="7" spans="1:2" x14ac:dyDescent="0.25">
      <c r="A7" s="10" t="s">
        <v>197</v>
      </c>
      <c r="B7" s="11">
        <v>0.2</v>
      </c>
    </row>
    <row r="8" spans="1:2" x14ac:dyDescent="0.25">
      <c r="A8" s="10" t="s">
        <v>195</v>
      </c>
      <c r="B8" s="11">
        <v>0.04</v>
      </c>
    </row>
    <row r="9" spans="1:2" x14ac:dyDescent="0.25">
      <c r="A9" s="10" t="s">
        <v>208</v>
      </c>
      <c r="B9" s="11">
        <v>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R27"/>
  <sheetViews>
    <sheetView workbookViewId="0">
      <pane xSplit="5" ySplit="1" topLeftCell="J12" activePane="bottomRight" state="frozen"/>
      <selection pane="topRight" activeCell="F1" sqref="F1"/>
      <selection pane="bottomLeft" activeCell="A2" sqref="A2"/>
      <selection pane="bottomRight" activeCell="Q12" sqref="Q12"/>
    </sheetView>
  </sheetViews>
  <sheetFormatPr baseColWidth="10" defaultColWidth="11.42578125" defaultRowHeight="15" x14ac:dyDescent="0.25"/>
  <cols>
    <col min="1" max="1" width="3.28515625" style="6" customWidth="1"/>
    <col min="2" max="2" width="3" style="6" customWidth="1"/>
    <col min="3" max="3" width="6.140625" style="6" customWidth="1"/>
    <col min="4" max="4" width="35.5703125" style="7" customWidth="1"/>
    <col min="5" max="5" width="5.85546875" style="8" customWidth="1"/>
    <col min="6" max="6" width="10.140625" style="6" customWidth="1"/>
    <col min="7" max="7" width="25.28515625" style="7" customWidth="1"/>
    <col min="8" max="8" width="15" style="20" customWidth="1"/>
    <col min="9" max="9" width="11.42578125" style="6"/>
    <col min="10" max="13" width="5" style="20" customWidth="1"/>
    <col min="14" max="14" width="8.140625" style="6" customWidth="1"/>
    <col min="15" max="15" width="9.85546875" style="6" customWidth="1"/>
    <col min="16" max="16" width="17" style="7" customWidth="1"/>
    <col min="17" max="17" width="11.42578125" style="7"/>
    <col min="18" max="16384" width="11.42578125" style="6"/>
  </cols>
  <sheetData>
    <row r="1" spans="1:18" ht="45" x14ac:dyDescent="0.25">
      <c r="A1" s="12" t="s">
        <v>192</v>
      </c>
      <c r="B1" s="12" t="s">
        <v>18</v>
      </c>
      <c r="C1" s="12" t="s">
        <v>206</v>
      </c>
      <c r="D1" s="13" t="s">
        <v>21</v>
      </c>
      <c r="E1" s="14" t="s">
        <v>22</v>
      </c>
      <c r="F1" s="12" t="s">
        <v>23</v>
      </c>
      <c r="G1" s="13" t="s">
        <v>25</v>
      </c>
      <c r="H1" s="17" t="s">
        <v>212</v>
      </c>
      <c r="I1" s="12" t="s">
        <v>27</v>
      </c>
      <c r="J1" s="17" t="s">
        <v>29</v>
      </c>
      <c r="K1" s="17" t="s">
        <v>30</v>
      </c>
      <c r="L1" s="17" t="s">
        <v>31</v>
      </c>
      <c r="M1" s="17" t="s">
        <v>32</v>
      </c>
      <c r="N1" s="12" t="s">
        <v>33</v>
      </c>
      <c r="O1" s="12" t="s">
        <v>34</v>
      </c>
      <c r="P1" s="13" t="s">
        <v>35</v>
      </c>
      <c r="Q1" s="13" t="s">
        <v>36</v>
      </c>
      <c r="R1" s="12" t="s">
        <v>37</v>
      </c>
    </row>
    <row r="2" spans="1:18" ht="60" x14ac:dyDescent="0.25">
      <c r="A2" s="12">
        <v>1</v>
      </c>
      <c r="B2" s="12">
        <v>7</v>
      </c>
      <c r="C2" s="12" t="s">
        <v>193</v>
      </c>
      <c r="D2" s="13" t="s">
        <v>177</v>
      </c>
      <c r="E2" s="14">
        <v>0.04</v>
      </c>
      <c r="F2" s="12" t="s">
        <v>90</v>
      </c>
      <c r="G2" s="13" t="s">
        <v>181</v>
      </c>
      <c r="H2" s="17">
        <v>1232</v>
      </c>
      <c r="I2" s="12" t="s">
        <v>65</v>
      </c>
      <c r="J2" s="17"/>
      <c r="K2" s="17"/>
      <c r="L2" s="17">
        <v>1232</v>
      </c>
      <c r="M2" s="17"/>
      <c r="N2" s="12">
        <v>1232</v>
      </c>
      <c r="O2" s="12" t="s">
        <v>56</v>
      </c>
      <c r="P2" s="13" t="s">
        <v>198</v>
      </c>
      <c r="Q2" s="13" t="s">
        <v>132</v>
      </c>
      <c r="R2" s="12" t="s">
        <v>152</v>
      </c>
    </row>
    <row r="3" spans="1:18" ht="60" x14ac:dyDescent="0.25">
      <c r="A3" s="12">
        <v>2</v>
      </c>
      <c r="B3" s="12">
        <v>7</v>
      </c>
      <c r="C3" s="12" t="s">
        <v>193</v>
      </c>
      <c r="D3" s="13" t="s">
        <v>205</v>
      </c>
      <c r="E3" s="14">
        <v>0.04</v>
      </c>
      <c r="F3" s="12" t="s">
        <v>174</v>
      </c>
      <c r="G3" s="13" t="s">
        <v>175</v>
      </c>
      <c r="H3" s="17">
        <v>749</v>
      </c>
      <c r="I3" s="12" t="s">
        <v>65</v>
      </c>
      <c r="J3" s="17"/>
      <c r="K3" s="17">
        <v>749</v>
      </c>
      <c r="L3" s="17"/>
      <c r="M3" s="17"/>
      <c r="N3" s="12">
        <v>749</v>
      </c>
      <c r="O3" s="12" t="s">
        <v>56</v>
      </c>
      <c r="P3" s="13" t="s">
        <v>198</v>
      </c>
      <c r="Q3" s="13" t="s">
        <v>132</v>
      </c>
      <c r="R3" s="12" t="s">
        <v>154</v>
      </c>
    </row>
    <row r="4" spans="1:18" ht="75" x14ac:dyDescent="0.25">
      <c r="A4" s="12">
        <v>3</v>
      </c>
      <c r="B4" s="12">
        <v>6</v>
      </c>
      <c r="C4" s="12" t="s">
        <v>193</v>
      </c>
      <c r="D4" s="13" t="s">
        <v>44</v>
      </c>
      <c r="E4" s="14">
        <v>0.04</v>
      </c>
      <c r="F4" s="12" t="s">
        <v>93</v>
      </c>
      <c r="G4" s="13" t="s">
        <v>158</v>
      </c>
      <c r="H4" s="17" t="s">
        <v>138</v>
      </c>
      <c r="I4" s="15" t="s">
        <v>210</v>
      </c>
      <c r="J4" s="17"/>
      <c r="K4" s="17"/>
      <c r="L4" s="17">
        <v>0.5</v>
      </c>
      <c r="M4" s="17">
        <v>1</v>
      </c>
      <c r="N4" s="12">
        <v>1</v>
      </c>
      <c r="O4" s="12" t="s">
        <v>56</v>
      </c>
      <c r="P4" s="13" t="s">
        <v>199</v>
      </c>
      <c r="Q4" s="13" t="s">
        <v>132</v>
      </c>
      <c r="R4" s="12"/>
    </row>
    <row r="5" spans="1:18" ht="75" x14ac:dyDescent="0.25">
      <c r="A5" s="12">
        <v>4</v>
      </c>
      <c r="B5" s="12">
        <v>6</v>
      </c>
      <c r="C5" s="12" t="s">
        <v>193</v>
      </c>
      <c r="D5" s="13" t="s">
        <v>176</v>
      </c>
      <c r="E5" s="14">
        <v>0.04</v>
      </c>
      <c r="F5" s="12" t="s">
        <v>93</v>
      </c>
      <c r="G5" s="13" t="s">
        <v>123</v>
      </c>
      <c r="H5" s="17">
        <v>0.67400000000000004</v>
      </c>
      <c r="I5" s="12" t="s">
        <v>113</v>
      </c>
      <c r="J5" s="17"/>
      <c r="K5" s="17"/>
      <c r="L5" s="17"/>
      <c r="M5" s="17">
        <v>0.9</v>
      </c>
      <c r="N5" s="12">
        <v>0.9</v>
      </c>
      <c r="O5" s="12" t="s">
        <v>56</v>
      </c>
      <c r="P5" s="13" t="s">
        <v>200</v>
      </c>
      <c r="Q5" s="13" t="s">
        <v>132</v>
      </c>
      <c r="R5" s="12"/>
    </row>
    <row r="6" spans="1:18" ht="75" x14ac:dyDescent="0.25">
      <c r="A6" s="12">
        <v>5</v>
      </c>
      <c r="B6" s="12">
        <v>6</v>
      </c>
      <c r="C6" s="12" t="s">
        <v>194</v>
      </c>
      <c r="D6" s="13" t="s">
        <v>211</v>
      </c>
      <c r="E6" s="14">
        <v>0.04</v>
      </c>
      <c r="F6" s="12" t="s">
        <v>90</v>
      </c>
      <c r="G6" s="13" t="s">
        <v>97</v>
      </c>
      <c r="H6" s="17" t="s">
        <v>173</v>
      </c>
      <c r="I6" s="12" t="s">
        <v>113</v>
      </c>
      <c r="J6" s="17">
        <v>0.1</v>
      </c>
      <c r="K6" s="17">
        <v>0.18679999999999999</v>
      </c>
      <c r="L6" s="17">
        <v>70</v>
      </c>
      <c r="M6" s="17">
        <v>0.92</v>
      </c>
      <c r="N6" s="12">
        <v>0.92</v>
      </c>
      <c r="O6" s="12" t="s">
        <v>56</v>
      </c>
      <c r="P6" s="13" t="s">
        <v>201</v>
      </c>
      <c r="Q6" s="13" t="s">
        <v>155</v>
      </c>
      <c r="R6" s="12"/>
    </row>
    <row r="7" spans="1:18" ht="75" x14ac:dyDescent="0.25">
      <c r="A7" s="12">
        <v>6</v>
      </c>
      <c r="B7" s="12">
        <v>6</v>
      </c>
      <c r="C7" s="12" t="s">
        <v>194</v>
      </c>
      <c r="D7" s="13" t="s">
        <v>45</v>
      </c>
      <c r="E7" s="14">
        <v>0.04</v>
      </c>
      <c r="F7" s="12" t="s">
        <v>90</v>
      </c>
      <c r="G7" s="13" t="s">
        <v>99</v>
      </c>
      <c r="H7" s="17">
        <v>0.25</v>
      </c>
      <c r="I7" s="12" t="s">
        <v>113</v>
      </c>
      <c r="J7" s="17">
        <f>900/26500</f>
        <v>3.3962264150943396E-2</v>
      </c>
      <c r="K7" s="17">
        <f>((1200+900+100+100)/26500)+0.03</f>
        <v>0.11679245283018867</v>
      </c>
      <c r="L7" s="17">
        <v>0.18</v>
      </c>
      <c r="M7" s="17">
        <v>0.25</v>
      </c>
      <c r="N7" s="12">
        <v>0.25</v>
      </c>
      <c r="O7" s="12" t="s">
        <v>56</v>
      </c>
      <c r="P7" s="13" t="s">
        <v>201</v>
      </c>
      <c r="Q7" s="13" t="s">
        <v>155</v>
      </c>
      <c r="R7" s="12"/>
    </row>
    <row r="8" spans="1:18" ht="90" x14ac:dyDescent="0.25">
      <c r="A8" s="12">
        <v>7</v>
      </c>
      <c r="B8" s="12">
        <v>6</v>
      </c>
      <c r="C8" s="12" t="s">
        <v>194</v>
      </c>
      <c r="D8" s="13" t="s">
        <v>156</v>
      </c>
      <c r="E8" s="14">
        <v>0.04</v>
      </c>
      <c r="F8" s="12" t="s">
        <v>90</v>
      </c>
      <c r="G8" s="13" t="s">
        <v>101</v>
      </c>
      <c r="H8" s="22">
        <v>19697228873</v>
      </c>
      <c r="I8" s="12" t="s">
        <v>113</v>
      </c>
      <c r="J8" s="17">
        <v>0.1</v>
      </c>
      <c r="K8" s="17">
        <v>0.2</v>
      </c>
      <c r="L8" s="17">
        <v>0.4</v>
      </c>
      <c r="M8" s="17">
        <v>0.6</v>
      </c>
      <c r="N8" s="12">
        <v>0.6</v>
      </c>
      <c r="O8" s="12" t="s">
        <v>56</v>
      </c>
      <c r="P8" s="13" t="s">
        <v>201</v>
      </c>
      <c r="Q8" s="13" t="s">
        <v>155</v>
      </c>
      <c r="R8" s="12"/>
    </row>
    <row r="9" spans="1:18" ht="105" x14ac:dyDescent="0.25">
      <c r="A9" s="12">
        <v>8</v>
      </c>
      <c r="B9" s="12">
        <v>6</v>
      </c>
      <c r="C9" s="12" t="s">
        <v>194</v>
      </c>
      <c r="D9" s="13" t="s">
        <v>157</v>
      </c>
      <c r="E9" s="14">
        <v>0.04</v>
      </c>
      <c r="F9" s="12" t="s">
        <v>90</v>
      </c>
      <c r="G9" s="13" t="s">
        <v>103</v>
      </c>
      <c r="H9" s="22">
        <v>5643065624</v>
      </c>
      <c r="I9" s="12" t="s">
        <v>113</v>
      </c>
      <c r="J9" s="17">
        <v>0.05</v>
      </c>
      <c r="K9" s="17">
        <v>0.2</v>
      </c>
      <c r="L9" s="17">
        <v>0.4</v>
      </c>
      <c r="M9" s="17">
        <v>0.7</v>
      </c>
      <c r="N9" s="12">
        <v>0.7</v>
      </c>
      <c r="O9" s="12" t="s">
        <v>56</v>
      </c>
      <c r="P9" s="13" t="s">
        <v>201</v>
      </c>
      <c r="Q9" s="13" t="s">
        <v>155</v>
      </c>
      <c r="R9" s="12"/>
    </row>
    <row r="10" spans="1:18" ht="105" x14ac:dyDescent="0.25">
      <c r="A10" s="12">
        <v>9</v>
      </c>
      <c r="B10" s="12">
        <v>6</v>
      </c>
      <c r="C10" s="12" t="s">
        <v>194</v>
      </c>
      <c r="D10" s="13" t="s">
        <v>46</v>
      </c>
      <c r="E10" s="14">
        <v>0.04</v>
      </c>
      <c r="F10" s="12" t="s">
        <v>90</v>
      </c>
      <c r="G10" s="13" t="s">
        <v>161</v>
      </c>
      <c r="H10" s="17">
        <v>2</v>
      </c>
      <c r="I10" s="12" t="s">
        <v>54</v>
      </c>
      <c r="J10" s="18">
        <v>0</v>
      </c>
      <c r="K10" s="17">
        <v>0</v>
      </c>
      <c r="L10" s="17">
        <v>2</v>
      </c>
      <c r="M10" s="17">
        <v>0</v>
      </c>
      <c r="N10" s="12">
        <v>1</v>
      </c>
      <c r="O10" s="12" t="s">
        <v>56</v>
      </c>
      <c r="P10" s="13" t="s">
        <v>182</v>
      </c>
      <c r="Q10" s="13" t="s">
        <v>155</v>
      </c>
      <c r="R10" s="12"/>
    </row>
    <row r="11" spans="1:18" ht="120" x14ac:dyDescent="0.25">
      <c r="A11" s="12">
        <v>10</v>
      </c>
      <c r="B11" s="12">
        <v>6</v>
      </c>
      <c r="C11" s="12" t="s">
        <v>194</v>
      </c>
      <c r="D11" s="13" t="s">
        <v>222</v>
      </c>
      <c r="E11" s="14">
        <v>0.04</v>
      </c>
      <c r="F11" s="12" t="s">
        <v>93</v>
      </c>
      <c r="G11" s="13" t="s">
        <v>158</v>
      </c>
      <c r="H11" s="17" t="s">
        <v>138</v>
      </c>
      <c r="I11" s="15" t="s">
        <v>54</v>
      </c>
      <c r="J11" s="17">
        <v>1</v>
      </c>
      <c r="K11" s="17">
        <v>1</v>
      </c>
      <c r="L11" s="17">
        <v>1</v>
      </c>
      <c r="M11" s="17">
        <v>1</v>
      </c>
      <c r="N11" s="12">
        <v>1</v>
      </c>
      <c r="O11" s="12" t="s">
        <v>56</v>
      </c>
      <c r="P11" s="13" t="s">
        <v>202</v>
      </c>
      <c r="Q11" s="13" t="s">
        <v>183</v>
      </c>
      <c r="R11" s="12"/>
    </row>
    <row r="12" spans="1:18" ht="105" x14ac:dyDescent="0.25">
      <c r="A12" s="12">
        <v>11</v>
      </c>
      <c r="B12" s="12">
        <v>6</v>
      </c>
      <c r="C12" s="12" t="s">
        <v>194</v>
      </c>
      <c r="D12" s="13" t="s">
        <v>47</v>
      </c>
      <c r="E12" s="14">
        <v>0.04</v>
      </c>
      <c r="F12" s="12" t="s">
        <v>90</v>
      </c>
      <c r="G12" s="13" t="s">
        <v>158</v>
      </c>
      <c r="H12" s="18">
        <v>9</v>
      </c>
      <c r="I12" s="12" t="s">
        <v>54</v>
      </c>
      <c r="J12" s="17">
        <v>1</v>
      </c>
      <c r="K12" s="17">
        <v>1</v>
      </c>
      <c r="L12" s="17">
        <v>1</v>
      </c>
      <c r="M12" s="17">
        <v>1</v>
      </c>
      <c r="N12" s="12">
        <v>1</v>
      </c>
      <c r="O12" s="12" t="s">
        <v>56</v>
      </c>
      <c r="P12" s="13" t="s">
        <v>203</v>
      </c>
      <c r="Q12" s="21" t="s">
        <v>183</v>
      </c>
      <c r="R12" s="12"/>
    </row>
    <row r="13" spans="1:18" ht="120" x14ac:dyDescent="0.25">
      <c r="A13" s="12">
        <v>12</v>
      </c>
      <c r="B13" s="12">
        <v>7</v>
      </c>
      <c r="C13" s="12" t="s">
        <v>195</v>
      </c>
      <c r="D13" s="13" t="s">
        <v>190</v>
      </c>
      <c r="E13" s="14">
        <v>0.04</v>
      </c>
      <c r="F13" s="12" t="s">
        <v>90</v>
      </c>
      <c r="G13" s="13" t="s">
        <v>105</v>
      </c>
      <c r="H13" s="17">
        <v>550</v>
      </c>
      <c r="I13" s="12" t="s">
        <v>113</v>
      </c>
      <c r="J13" s="17">
        <v>0.25</v>
      </c>
      <c r="K13" s="17">
        <v>0.5</v>
      </c>
      <c r="L13" s="17">
        <v>0.75</v>
      </c>
      <c r="M13" s="17">
        <v>1</v>
      </c>
      <c r="N13" s="12">
        <v>1</v>
      </c>
      <c r="O13" s="12" t="s">
        <v>56</v>
      </c>
      <c r="P13" s="13" t="s">
        <v>204</v>
      </c>
      <c r="Q13" s="13" t="s">
        <v>133</v>
      </c>
      <c r="R13" s="12"/>
    </row>
    <row r="14" spans="1:18" ht="120" x14ac:dyDescent="0.25">
      <c r="A14" s="12">
        <v>13</v>
      </c>
      <c r="B14" s="12">
        <v>1</v>
      </c>
      <c r="C14" s="12" t="s">
        <v>196</v>
      </c>
      <c r="D14" s="13" t="s">
        <v>213</v>
      </c>
      <c r="E14" s="14">
        <v>0.04</v>
      </c>
      <c r="F14" s="12" t="s">
        <v>90</v>
      </c>
      <c r="G14" s="13" t="s">
        <v>166</v>
      </c>
      <c r="H14" s="17">
        <v>40</v>
      </c>
      <c r="I14" s="12" t="s">
        <v>65</v>
      </c>
      <c r="J14" s="17">
        <v>10</v>
      </c>
      <c r="K14" s="17">
        <v>10</v>
      </c>
      <c r="L14" s="17">
        <v>10</v>
      </c>
      <c r="M14" s="17">
        <v>10</v>
      </c>
      <c r="N14" s="12">
        <f>SUBTOTAL(9,J14:M14)</f>
        <v>40</v>
      </c>
      <c r="O14" s="12" t="s">
        <v>56</v>
      </c>
      <c r="P14" s="21" t="s">
        <v>219</v>
      </c>
      <c r="Q14" s="13" t="s">
        <v>134</v>
      </c>
      <c r="R14" s="12"/>
    </row>
    <row r="15" spans="1:18" ht="75" x14ac:dyDescent="0.25">
      <c r="A15" s="12">
        <v>14</v>
      </c>
      <c r="B15" s="12">
        <v>1</v>
      </c>
      <c r="C15" s="12" t="s">
        <v>196</v>
      </c>
      <c r="D15" s="13" t="s">
        <v>214</v>
      </c>
      <c r="E15" s="14">
        <v>0.04</v>
      </c>
      <c r="F15" s="12" t="s">
        <v>90</v>
      </c>
      <c r="G15" s="13" t="s">
        <v>168</v>
      </c>
      <c r="H15" s="17">
        <v>33</v>
      </c>
      <c r="I15" s="12" t="s">
        <v>65</v>
      </c>
      <c r="J15" s="17">
        <v>8</v>
      </c>
      <c r="K15" s="17">
        <v>8</v>
      </c>
      <c r="L15" s="17">
        <v>8</v>
      </c>
      <c r="M15" s="17">
        <v>9</v>
      </c>
      <c r="N15" s="12">
        <f>SUBTOTAL(9,J15:M15)</f>
        <v>33</v>
      </c>
      <c r="O15" s="12" t="s">
        <v>56</v>
      </c>
      <c r="P15" s="21" t="s">
        <v>220</v>
      </c>
      <c r="Q15" s="13" t="s">
        <v>134</v>
      </c>
      <c r="R15" s="12"/>
    </row>
    <row r="16" spans="1:18" ht="75" x14ac:dyDescent="0.25">
      <c r="A16" s="12">
        <v>15</v>
      </c>
      <c r="B16" s="12">
        <v>1</v>
      </c>
      <c r="C16" s="12" t="s">
        <v>196</v>
      </c>
      <c r="D16" s="13" t="s">
        <v>215</v>
      </c>
      <c r="E16" s="14">
        <v>0.04</v>
      </c>
      <c r="F16" s="12" t="s">
        <v>90</v>
      </c>
      <c r="G16" s="13" t="s">
        <v>170</v>
      </c>
      <c r="H16" s="17">
        <v>36</v>
      </c>
      <c r="I16" s="12" t="s">
        <v>65</v>
      </c>
      <c r="J16" s="17">
        <v>8</v>
      </c>
      <c r="K16" s="17">
        <v>8</v>
      </c>
      <c r="L16" s="17">
        <v>10</v>
      </c>
      <c r="M16" s="17">
        <v>10</v>
      </c>
      <c r="N16" s="12">
        <f>SUBTOTAL(9,J15:M15)</f>
        <v>33</v>
      </c>
      <c r="O16" s="12" t="s">
        <v>56</v>
      </c>
      <c r="P16" s="21" t="s">
        <v>220</v>
      </c>
      <c r="Q16" s="13" t="s">
        <v>134</v>
      </c>
      <c r="R16" s="12"/>
    </row>
    <row r="17" spans="1:18" ht="75" x14ac:dyDescent="0.25">
      <c r="A17" s="12">
        <v>16</v>
      </c>
      <c r="B17" s="12">
        <v>1</v>
      </c>
      <c r="C17" s="12" t="s">
        <v>196</v>
      </c>
      <c r="D17" s="13" t="s">
        <v>216</v>
      </c>
      <c r="E17" s="14">
        <v>0.04</v>
      </c>
      <c r="F17" s="12" t="s">
        <v>90</v>
      </c>
      <c r="G17" s="13" t="s">
        <v>172</v>
      </c>
      <c r="H17" s="18">
        <v>18</v>
      </c>
      <c r="I17" s="12" t="s">
        <v>65</v>
      </c>
      <c r="J17" s="17">
        <v>3</v>
      </c>
      <c r="K17" s="17">
        <v>5</v>
      </c>
      <c r="L17" s="17">
        <v>5</v>
      </c>
      <c r="M17" s="17">
        <v>5</v>
      </c>
      <c r="N17" s="12">
        <f>SUBTOTAL(9,J17:M17)</f>
        <v>18</v>
      </c>
      <c r="O17" s="12" t="s">
        <v>56</v>
      </c>
      <c r="P17" s="21" t="s">
        <v>220</v>
      </c>
      <c r="Q17" s="13" t="s">
        <v>134</v>
      </c>
      <c r="R17" s="12"/>
    </row>
    <row r="18" spans="1:18" ht="90" x14ac:dyDescent="0.25">
      <c r="A18" s="12">
        <v>17</v>
      </c>
      <c r="B18" s="12">
        <v>1</v>
      </c>
      <c r="C18" s="12" t="s">
        <v>196</v>
      </c>
      <c r="D18" s="13" t="s">
        <v>142</v>
      </c>
      <c r="E18" s="14">
        <v>0.04</v>
      </c>
      <c r="F18" s="12" t="s">
        <v>90</v>
      </c>
      <c r="G18" s="13" t="s">
        <v>107</v>
      </c>
      <c r="H18" s="19">
        <v>0.2</v>
      </c>
      <c r="I18" s="16" t="s">
        <v>210</v>
      </c>
      <c r="J18" s="17">
        <v>0.05</v>
      </c>
      <c r="K18" s="17">
        <v>0.1</v>
      </c>
      <c r="L18" s="17">
        <v>0.15</v>
      </c>
      <c r="M18" s="17">
        <v>0.2</v>
      </c>
      <c r="N18" s="12">
        <v>0.2</v>
      </c>
      <c r="O18" s="12" t="s">
        <v>56</v>
      </c>
      <c r="P18" s="13" t="s">
        <v>131</v>
      </c>
      <c r="Q18" s="13" t="s">
        <v>134</v>
      </c>
      <c r="R18" s="12"/>
    </row>
    <row r="19" spans="1:18" ht="75" x14ac:dyDescent="0.25">
      <c r="A19" s="12">
        <v>18</v>
      </c>
      <c r="B19" s="12">
        <v>1</v>
      </c>
      <c r="C19" s="12" t="s">
        <v>196</v>
      </c>
      <c r="D19" s="13" t="s">
        <v>143</v>
      </c>
      <c r="E19" s="14">
        <v>0.04</v>
      </c>
      <c r="F19" s="12" t="s">
        <v>90</v>
      </c>
      <c r="G19" s="13" t="s">
        <v>108</v>
      </c>
      <c r="H19" s="17">
        <v>0.2</v>
      </c>
      <c r="I19" s="16" t="s">
        <v>210</v>
      </c>
      <c r="J19" s="17">
        <v>0.05</v>
      </c>
      <c r="K19" s="17">
        <v>0.1</v>
      </c>
      <c r="L19" s="17">
        <v>0.15</v>
      </c>
      <c r="M19" s="17">
        <v>0.2</v>
      </c>
      <c r="N19" s="12">
        <v>0.2</v>
      </c>
      <c r="O19" s="12" t="s">
        <v>56</v>
      </c>
      <c r="P19" s="13" t="s">
        <v>131</v>
      </c>
      <c r="Q19" s="13" t="s">
        <v>134</v>
      </c>
      <c r="R19" s="12"/>
    </row>
    <row r="20" spans="1:18" ht="90" x14ac:dyDescent="0.25">
      <c r="A20" s="12">
        <v>19</v>
      </c>
      <c r="B20" s="12">
        <v>1</v>
      </c>
      <c r="C20" s="12" t="s">
        <v>196</v>
      </c>
      <c r="D20" s="13" t="s">
        <v>217</v>
      </c>
      <c r="E20" s="14">
        <v>0.04</v>
      </c>
      <c r="F20" s="12" t="s">
        <v>90</v>
      </c>
      <c r="G20" s="13" t="s">
        <v>109</v>
      </c>
      <c r="H20" s="17">
        <v>36</v>
      </c>
      <c r="I20" s="12" t="s">
        <v>65</v>
      </c>
      <c r="J20" s="17">
        <v>6</v>
      </c>
      <c r="K20" s="17">
        <v>10</v>
      </c>
      <c r="L20" s="17">
        <v>10</v>
      </c>
      <c r="M20" s="17">
        <v>10</v>
      </c>
      <c r="N20" s="12">
        <f>SUBTOTAL(9,J20:M20)</f>
        <v>36</v>
      </c>
      <c r="O20" s="12" t="s">
        <v>56</v>
      </c>
      <c r="P20" s="13" t="s">
        <v>221</v>
      </c>
      <c r="Q20" s="13" t="s">
        <v>134</v>
      </c>
      <c r="R20" s="12"/>
    </row>
    <row r="21" spans="1:18" ht="180" x14ac:dyDescent="0.25">
      <c r="A21" s="12">
        <v>20</v>
      </c>
      <c r="B21" s="12">
        <v>1</v>
      </c>
      <c r="C21" s="12" t="s">
        <v>196</v>
      </c>
      <c r="D21" s="13" t="s">
        <v>218</v>
      </c>
      <c r="E21" s="14">
        <v>0.04</v>
      </c>
      <c r="F21" s="12" t="s">
        <v>90</v>
      </c>
      <c r="G21" s="13" t="s">
        <v>144</v>
      </c>
      <c r="H21" s="17" t="s">
        <v>138</v>
      </c>
      <c r="I21" s="12" t="s">
        <v>65</v>
      </c>
      <c r="J21" s="17">
        <v>0</v>
      </c>
      <c r="K21" s="17">
        <v>9</v>
      </c>
      <c r="L21" s="17">
        <v>19</v>
      </c>
      <c r="M21" s="17">
        <v>21</v>
      </c>
      <c r="N21" s="12">
        <f>SUBTOTAL(9,J21:M21)</f>
        <v>49</v>
      </c>
      <c r="O21" s="12" t="s">
        <v>56</v>
      </c>
      <c r="P21" s="13" t="s">
        <v>221</v>
      </c>
      <c r="Q21" s="13" t="s">
        <v>134</v>
      </c>
      <c r="R21" s="12"/>
    </row>
    <row r="22" spans="1:18" ht="105" x14ac:dyDescent="0.25">
      <c r="A22" s="12">
        <v>22</v>
      </c>
      <c r="B22" s="12">
        <v>6</v>
      </c>
      <c r="C22" s="12" t="s">
        <v>197</v>
      </c>
      <c r="D22" s="13" t="s">
        <v>50</v>
      </c>
      <c r="E22" s="14">
        <v>0.04</v>
      </c>
      <c r="F22" s="12" t="s">
        <v>51</v>
      </c>
      <c r="G22" s="13" t="s">
        <v>53</v>
      </c>
      <c r="H22" s="17">
        <v>0</v>
      </c>
      <c r="I22" s="12" t="s">
        <v>54</v>
      </c>
      <c r="J22" s="17"/>
      <c r="K22" s="17">
        <v>0.7</v>
      </c>
      <c r="L22" s="17"/>
      <c r="M22" s="17">
        <v>0.7</v>
      </c>
      <c r="N22" s="12">
        <v>0.7</v>
      </c>
      <c r="O22" s="12" t="s">
        <v>56</v>
      </c>
      <c r="P22" s="13" t="s">
        <v>57</v>
      </c>
      <c r="Q22" s="13" t="s">
        <v>58</v>
      </c>
      <c r="R22" s="12" t="s">
        <v>59</v>
      </c>
    </row>
    <row r="23" spans="1:18" ht="105" x14ac:dyDescent="0.25">
      <c r="A23" s="12">
        <v>23</v>
      </c>
      <c r="B23" s="12">
        <v>6</v>
      </c>
      <c r="C23" s="12" t="s">
        <v>197</v>
      </c>
      <c r="D23" s="13" t="s">
        <v>145</v>
      </c>
      <c r="E23" s="14">
        <v>0.04</v>
      </c>
      <c r="F23" s="12" t="s">
        <v>51</v>
      </c>
      <c r="G23" s="13" t="s">
        <v>146</v>
      </c>
      <c r="H23" s="17">
        <v>0</v>
      </c>
      <c r="I23" s="12" t="s">
        <v>54</v>
      </c>
      <c r="J23" s="17"/>
      <c r="K23" s="17">
        <v>1</v>
      </c>
      <c r="L23" s="17">
        <v>1</v>
      </c>
      <c r="M23" s="17">
        <v>1</v>
      </c>
      <c r="N23" s="12">
        <v>1</v>
      </c>
      <c r="O23" s="12" t="s">
        <v>56</v>
      </c>
      <c r="P23" s="13" t="s">
        <v>147</v>
      </c>
      <c r="Q23" s="13" t="s">
        <v>148</v>
      </c>
      <c r="R23" s="12" t="s">
        <v>62</v>
      </c>
    </row>
    <row r="24" spans="1:18" ht="135" x14ac:dyDescent="0.25">
      <c r="A24" s="12">
        <v>24</v>
      </c>
      <c r="B24" s="12">
        <v>6</v>
      </c>
      <c r="C24" s="12" t="s">
        <v>197</v>
      </c>
      <c r="D24" s="13" t="s">
        <v>149</v>
      </c>
      <c r="E24" s="14">
        <v>0.03</v>
      </c>
      <c r="F24" s="12" t="s">
        <v>51</v>
      </c>
      <c r="G24" s="13" t="s">
        <v>64</v>
      </c>
      <c r="H24" s="17">
        <v>0</v>
      </c>
      <c r="I24" s="12" t="s">
        <v>65</v>
      </c>
      <c r="J24" s="17"/>
      <c r="K24" s="17">
        <v>0.5</v>
      </c>
      <c r="L24" s="17">
        <v>0.5</v>
      </c>
      <c r="M24" s="17"/>
      <c r="N24" s="12">
        <v>1</v>
      </c>
      <c r="O24" s="12" t="s">
        <v>56</v>
      </c>
      <c r="P24" s="13" t="s">
        <v>67</v>
      </c>
      <c r="Q24" s="13" t="s">
        <v>58</v>
      </c>
      <c r="R24" s="12" t="s">
        <v>68</v>
      </c>
    </row>
    <row r="25" spans="1:18" ht="90" x14ac:dyDescent="0.25">
      <c r="A25" s="12">
        <v>25</v>
      </c>
      <c r="B25" s="12">
        <v>6</v>
      </c>
      <c r="C25" s="12" t="s">
        <v>197</v>
      </c>
      <c r="D25" s="13" t="s">
        <v>150</v>
      </c>
      <c r="E25" s="14">
        <v>0.03</v>
      </c>
      <c r="F25" s="12" t="s">
        <v>51</v>
      </c>
      <c r="G25" s="13" t="s">
        <v>70</v>
      </c>
      <c r="H25" s="17">
        <v>2</v>
      </c>
      <c r="I25" s="12" t="s">
        <v>65</v>
      </c>
      <c r="J25" s="17"/>
      <c r="K25" s="17"/>
      <c r="L25" s="17">
        <v>1</v>
      </c>
      <c r="M25" s="17"/>
      <c r="N25" s="12"/>
      <c r="O25" s="12" t="s">
        <v>56</v>
      </c>
      <c r="P25" s="13" t="s">
        <v>72</v>
      </c>
      <c r="Q25" s="13" t="s">
        <v>58</v>
      </c>
      <c r="R25" s="12" t="s">
        <v>73</v>
      </c>
    </row>
    <row r="26" spans="1:18" ht="120" x14ac:dyDescent="0.25">
      <c r="A26" s="12">
        <v>26</v>
      </c>
      <c r="B26" s="12">
        <v>6</v>
      </c>
      <c r="C26" s="12" t="s">
        <v>197</v>
      </c>
      <c r="D26" s="13" t="s">
        <v>74</v>
      </c>
      <c r="E26" s="14">
        <v>0.03</v>
      </c>
      <c r="F26" s="12" t="s">
        <v>51</v>
      </c>
      <c r="G26" s="13" t="s">
        <v>191</v>
      </c>
      <c r="H26" s="17">
        <v>1</v>
      </c>
      <c r="I26" s="12" t="s">
        <v>54</v>
      </c>
      <c r="J26" s="17">
        <v>1</v>
      </c>
      <c r="K26" s="17">
        <v>1</v>
      </c>
      <c r="L26" s="17">
        <v>1</v>
      </c>
      <c r="M26" s="17">
        <v>1</v>
      </c>
      <c r="N26" s="12">
        <v>1</v>
      </c>
      <c r="O26" s="12" t="s">
        <v>56</v>
      </c>
      <c r="P26" s="13" t="s">
        <v>77</v>
      </c>
      <c r="Q26" s="13" t="s">
        <v>58</v>
      </c>
      <c r="R26" s="12" t="s">
        <v>78</v>
      </c>
    </row>
    <row r="27" spans="1:18" ht="120" x14ac:dyDescent="0.25">
      <c r="A27" s="12">
        <v>27</v>
      </c>
      <c r="B27" s="12">
        <v>6</v>
      </c>
      <c r="C27" s="12" t="s">
        <v>197</v>
      </c>
      <c r="D27" s="13" t="s">
        <v>79</v>
      </c>
      <c r="E27" s="14">
        <v>0.03</v>
      </c>
      <c r="F27" s="12" t="s">
        <v>51</v>
      </c>
      <c r="G27" s="13" t="s">
        <v>81</v>
      </c>
      <c r="H27" s="17" t="s">
        <v>138</v>
      </c>
      <c r="I27" s="12" t="s">
        <v>54</v>
      </c>
      <c r="J27" s="17">
        <v>1</v>
      </c>
      <c r="K27" s="17">
        <v>1</v>
      </c>
      <c r="L27" s="17">
        <v>1</v>
      </c>
      <c r="M27" s="17">
        <v>1</v>
      </c>
      <c r="N27" s="12">
        <v>1</v>
      </c>
      <c r="O27" s="12" t="s">
        <v>56</v>
      </c>
      <c r="P27" s="13" t="s">
        <v>83</v>
      </c>
      <c r="Q27" s="13" t="s">
        <v>84</v>
      </c>
      <c r="R27" s="12" t="s">
        <v>85</v>
      </c>
    </row>
  </sheetData>
  <autoFilter ref="A1:R27" xr:uid="{00000000-0009-0000-0000-000002000000}"/>
  <pageMargins left="0.70866141732283472" right="0.70866141732283472" top="0.74803149606299213" bottom="0.74803149606299213" header="0.31496062992125984" footer="0.31496062992125984"/>
  <pageSetup scale="72" fitToHeight="0" orientation="landscape" r:id="rId1"/>
  <headerFooter>
    <oddHeader>&amp;C&amp;"-,Negrita"&amp;14Propuesta plan de gestión 2020 -- ALSF</oddHeader>
    <oddFooter>&amp;C&amp;8&amp;D&amp;R&amp;8&amp;P  de &amp;N</oddFoot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41BFFB4411CFC54CA6A3FA228255AE4E" ma:contentTypeVersion="13" ma:contentTypeDescription="Crear nuevo documento." ma:contentTypeScope="" ma:versionID="e2e22b6c5eaabac9adbefd5ef190b3a3">
  <xsd:schema xmlns:xsd="http://www.w3.org/2001/XMLSchema" xmlns:xs="http://www.w3.org/2001/XMLSchema" xmlns:p="http://schemas.microsoft.com/office/2006/metadata/properties" xmlns:ns2="4d1d2e24-7be0-47eb-a1db-99cc6d75caff" xmlns:ns3="d6eaa91c-3afb-4015-aba1-5ff992c1a5ca" targetNamespace="http://schemas.microsoft.com/office/2006/metadata/properties" ma:root="true" ma:fieldsID="acd4d6c81697b1595029b94e0ac1a92c" ns2:_="" ns3:_="">
    <xsd:import namespace="4d1d2e24-7be0-47eb-a1db-99cc6d75caff"/>
    <xsd:import namespace="d6eaa91c-3afb-4015-aba1-5ff992c1a5ca"/>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Location" minOccurs="0"/>
                <xsd:element ref="ns2:MediaServiceOCR" minOccurs="0"/>
                <xsd:element ref="ns2:MediaServiceGenerationTime" minOccurs="0"/>
                <xsd:element ref="ns2:MediaServiceEventHashCode" minOccurs="0"/>
                <xsd:element ref="ns2:_Flow_SignoffStatus"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d1d2e24-7be0-47eb-a1db-99cc6d75caf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_Flow_SignoffStatus" ma:index="18" nillable="true" ma:displayName="Estado de aprobación" ma:internalName="Estado_x0020_de_x0020_aprobaci_x00f3_n">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6eaa91c-3afb-4015-aba1-5ff992c1a5ca"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Flow_SignoffStatus xmlns="4d1d2e24-7be0-47eb-a1db-99cc6d75caff" xsi:nil="true"/>
  </documentManagement>
</p:properties>
</file>

<file path=customXml/itemProps1.xml><?xml version="1.0" encoding="utf-8"?>
<ds:datastoreItem xmlns:ds="http://schemas.openxmlformats.org/officeDocument/2006/customXml" ds:itemID="{0D4C4A91-623A-4249-8050-27C61B7BF93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d1d2e24-7be0-47eb-a1db-99cc6d75caff"/>
    <ds:schemaRef ds:uri="d6eaa91c-3afb-4015-aba1-5ff992c1a5c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BE63631-6CC3-45F8-B8A6-C6DF835761D3}">
  <ds:schemaRefs>
    <ds:schemaRef ds:uri="http://schemas.microsoft.com/sharepoint/v3/contenttype/forms"/>
  </ds:schemaRefs>
</ds:datastoreItem>
</file>

<file path=customXml/itemProps3.xml><?xml version="1.0" encoding="utf-8"?>
<ds:datastoreItem xmlns:ds="http://schemas.openxmlformats.org/officeDocument/2006/customXml" ds:itemID="{3D2B8014-ED1B-42A1-A02F-563BC39CC3EB}">
  <ds:schemaRefs>
    <ds:schemaRef ds:uri="http://schemas.microsoft.com/office/2006/metadata/properties"/>
    <ds:schemaRef ds:uri="http://schemas.microsoft.com/office/infopath/2007/PartnerControls"/>
    <ds:schemaRef ds:uri="4d1d2e24-7be0-47eb-a1db-99cc6d75caf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ALCALDIA SANTAFE</vt:lpstr>
      <vt:lpstr>res</vt:lpstr>
      <vt:lpstr>Metas</vt:lpstr>
      <vt:lpstr>Metas!Área_de_impresión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Liliana Patricia Casas Betancourt</dc:creator>
  <cp:lastModifiedBy>Martha Barreto</cp:lastModifiedBy>
  <cp:lastPrinted>2020-02-10T21:36:56Z</cp:lastPrinted>
  <dcterms:created xsi:type="dcterms:W3CDTF">2020-02-04T13:35:35Z</dcterms:created>
  <dcterms:modified xsi:type="dcterms:W3CDTF">2020-06-23T01:25:47Z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0x01010041BFFB4411CFC54CA6A3FA228255AE4E</vt:lpwstr>
  </property>
</Properties>
</file>